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55" windowWidth="20730" windowHeight="906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Plan1!$A$1:$O$78</definedName>
  </definedNames>
  <calcPr calcId="144525"/>
</workbook>
</file>

<file path=xl/calcChain.xml><?xml version="1.0" encoding="utf-8"?>
<calcChain xmlns="http://schemas.openxmlformats.org/spreadsheetml/2006/main">
  <c r="M24" i="1" l="1"/>
  <c r="N24" i="1" s="1"/>
  <c r="M22" i="1" l="1"/>
  <c r="N22" i="1" s="1"/>
  <c r="M15" i="1" l="1"/>
  <c r="M14" i="1" l="1"/>
  <c r="M13" i="1"/>
  <c r="M11" i="1"/>
  <c r="M10" i="1"/>
  <c r="M9" i="1"/>
  <c r="M8" i="1"/>
  <c r="M69" i="1"/>
  <c r="M68" i="1"/>
  <c r="M28" i="1"/>
  <c r="M27" i="1"/>
  <c r="N11" i="1" l="1"/>
  <c r="M16" i="1"/>
  <c r="M66" i="1" l="1"/>
  <c r="N71" i="1" l="1"/>
  <c r="N70" i="1"/>
  <c r="K55" i="1" l="1"/>
  <c r="N54" i="1" l="1"/>
  <c r="M52" i="1" l="1"/>
  <c r="N52" i="1" s="1"/>
  <c r="M46" i="1" l="1"/>
  <c r="N46" i="1" s="1"/>
  <c r="N69" i="1" l="1"/>
  <c r="N68" i="1"/>
  <c r="K71" i="1" l="1"/>
  <c r="M64" i="1" l="1"/>
  <c r="N64" i="1" s="1"/>
  <c r="M65" i="1"/>
  <c r="N65" i="1" s="1"/>
  <c r="N66" i="1"/>
  <c r="M67" i="1"/>
  <c r="N67" i="1" s="1"/>
  <c r="M57" i="1"/>
  <c r="N57" i="1" s="1"/>
  <c r="M58" i="1"/>
  <c r="N58" i="1" s="1"/>
  <c r="N59" i="1"/>
  <c r="M60" i="1"/>
  <c r="N60" i="1" s="1"/>
  <c r="M61" i="1"/>
  <c r="N61" i="1" s="1"/>
  <c r="M62" i="1"/>
  <c r="N62" i="1" s="1"/>
  <c r="M63" i="1"/>
  <c r="N63" i="1" s="1"/>
  <c r="M35" i="1"/>
  <c r="M55" i="1"/>
  <c r="N55" i="1" s="1"/>
  <c r="M56" i="1"/>
  <c r="N56" i="1" s="1"/>
  <c r="M51" i="1"/>
  <c r="N51" i="1" s="1"/>
  <c r="M53" i="1"/>
  <c r="N53" i="1" s="1"/>
  <c r="M47" i="1"/>
  <c r="N47" i="1" s="1"/>
  <c r="M48" i="1"/>
  <c r="N48" i="1" s="1"/>
  <c r="M49" i="1"/>
  <c r="N49" i="1" s="1"/>
  <c r="M50" i="1"/>
  <c r="N50" i="1" s="1"/>
  <c r="M44" i="1"/>
  <c r="N44" i="1" s="1"/>
  <c r="M42" i="1"/>
  <c r="N42" i="1" s="1"/>
  <c r="M43" i="1"/>
  <c r="N43" i="1" s="1"/>
  <c r="M40" i="1"/>
  <c r="N40" i="1" s="1"/>
  <c r="M41" i="1"/>
  <c r="N41" i="1" s="1"/>
  <c r="K72" i="1"/>
  <c r="M38" i="1" l="1"/>
  <c r="N38" i="1" s="1"/>
  <c r="M39" i="1"/>
  <c r="N39" i="1" s="1"/>
  <c r="M36" i="1" l="1"/>
  <c r="N36" i="1" s="1"/>
  <c r="N35" i="1" l="1"/>
  <c r="M34" i="1" l="1"/>
  <c r="N34" i="1" s="1"/>
  <c r="M33" i="1" l="1"/>
  <c r="N33" i="1" s="1"/>
  <c r="K47" i="1" l="1"/>
  <c r="K45" i="1"/>
  <c r="K42" i="1"/>
  <c r="K41" i="1"/>
  <c r="K40" i="1"/>
  <c r="K39" i="1"/>
  <c r="M31" i="1" l="1"/>
  <c r="M32" i="1"/>
  <c r="I12" i="1" l="1"/>
  <c r="M12" i="1" s="1"/>
  <c r="M75" i="1" l="1"/>
  <c r="N75" i="1" s="1"/>
  <c r="I74" i="1" l="1"/>
  <c r="N16" i="1" l="1"/>
  <c r="L74" i="1" l="1"/>
  <c r="M74" i="1" s="1"/>
  <c r="N74" i="1" s="1"/>
  <c r="N13" i="1" l="1"/>
  <c r="N28" i="1" l="1"/>
  <c r="M23" i="1"/>
  <c r="N23" i="1" s="1"/>
  <c r="M21" i="1"/>
  <c r="N21" i="1" s="1"/>
  <c r="M20" i="1"/>
  <c r="N20" i="1" s="1"/>
  <c r="M19" i="1"/>
  <c r="N19" i="1" s="1"/>
  <c r="M18" i="1"/>
  <c r="N18" i="1" s="1"/>
  <c r="M17" i="1"/>
  <c r="N17" i="1" s="1"/>
  <c r="N32" i="1" l="1"/>
  <c r="M29" i="1" l="1"/>
  <c r="N29" i="1" s="1"/>
  <c r="M30" i="1"/>
  <c r="N30" i="1" s="1"/>
  <c r="N31" i="1"/>
  <c r="N27" i="1" l="1"/>
  <c r="M25" i="1" l="1"/>
  <c r="N25" i="1" s="1"/>
  <c r="M26" i="1"/>
  <c r="N26" i="1" s="1"/>
  <c r="K20" i="1" l="1"/>
  <c r="N37" i="1" l="1"/>
</calcChain>
</file>

<file path=xl/comments1.xml><?xml version="1.0" encoding="utf-8"?>
<comments xmlns="http://schemas.openxmlformats.org/spreadsheetml/2006/main">
  <authors>
    <author>Ana Paula de Souza Soares</author>
  </authors>
  <commentList>
    <comment ref="O74" authorId="0">
      <text>
        <r>
          <rPr>
            <b/>
            <sz val="9"/>
            <color indexed="81"/>
            <rFont val="Tahoma"/>
            <family val="2"/>
          </rPr>
          <t>Ana Paula de Souza Soares:</t>
        </r>
        <r>
          <rPr>
            <sz val="9"/>
            <color indexed="81"/>
            <rFont val="Tahoma"/>
            <family val="2"/>
          </rPr>
          <t xml:space="preserve">
Processo tranferido para a Sec.Conservação.</t>
        </r>
      </text>
    </comment>
  </commentList>
</comments>
</file>

<file path=xl/sharedStrings.xml><?xml version="1.0" encoding="utf-8"?>
<sst xmlns="http://schemas.openxmlformats.org/spreadsheetml/2006/main" count="532" uniqueCount="375">
  <si>
    <t xml:space="preserve">EMPRESA </t>
  </si>
  <si>
    <t>CNPJ</t>
  </si>
  <si>
    <t xml:space="preserve">Nº DA LICITAÇÃO </t>
  </si>
  <si>
    <t xml:space="preserve">NOMES DOS FISCAIS </t>
  </si>
  <si>
    <t xml:space="preserve">ORGÃO </t>
  </si>
  <si>
    <t>PROCESSO</t>
  </si>
  <si>
    <t>OBJETO</t>
  </si>
  <si>
    <t xml:space="preserve">VALOR </t>
  </si>
  <si>
    <t>DADOS DA OBRA</t>
  </si>
  <si>
    <t xml:space="preserve">INICIO </t>
  </si>
  <si>
    <t>TERMINO</t>
  </si>
  <si>
    <t xml:space="preserve">VALOR PAGO </t>
  </si>
  <si>
    <t xml:space="preserve">% PAGO </t>
  </si>
  <si>
    <t>% EXECUTADO</t>
  </si>
  <si>
    <t xml:space="preserve">SITUAÇÃO </t>
  </si>
  <si>
    <t xml:space="preserve">ESTADO DO RIO DE JANEIRO  </t>
  </si>
  <si>
    <t>PREFEITURA MUNICIPAL DE SÃO GONÇALO</t>
  </si>
  <si>
    <t xml:space="preserve">SECRETARIA MUNICIPAL DE OBRAS </t>
  </si>
  <si>
    <t>37.207/2019</t>
  </si>
  <si>
    <t>Próprio</t>
  </si>
  <si>
    <t>33.356.974/0001-61</t>
  </si>
  <si>
    <t>004/2020</t>
  </si>
  <si>
    <t xml:space="preserve">001/2019 - Pregão </t>
  </si>
  <si>
    <t>43.309/2019</t>
  </si>
  <si>
    <t>05.338.129/0001-28</t>
  </si>
  <si>
    <t>009/2020</t>
  </si>
  <si>
    <t>13.705/2018</t>
  </si>
  <si>
    <t>Construção de contenção de encosta</t>
  </si>
  <si>
    <t>27.949.684/0001-29</t>
  </si>
  <si>
    <t>008 / 2020</t>
  </si>
  <si>
    <t xml:space="preserve"> 022/2020 - Pregão </t>
  </si>
  <si>
    <t>4.156/2019</t>
  </si>
  <si>
    <t>Manutenção preventiva e corretiva da unidade de produção de massa asfáltica</t>
  </si>
  <si>
    <t xml:space="preserve">Deiferson Construtora LTDA </t>
  </si>
  <si>
    <t>08.060.614/0001-70</t>
  </si>
  <si>
    <t>038/2018</t>
  </si>
  <si>
    <t>17.076/2019</t>
  </si>
  <si>
    <t>Obra de Pavimentação e Drenagem em trecho da Av. Francisco Azeredo Coutinho</t>
  </si>
  <si>
    <t>20.217.115/0001-40</t>
  </si>
  <si>
    <t>004/2021</t>
  </si>
  <si>
    <t xml:space="preserve">Emergencial </t>
  </si>
  <si>
    <t>7.879/2021</t>
  </si>
  <si>
    <t>Execução dos serviços de coleta</t>
  </si>
  <si>
    <t>24.408.367/0001-07</t>
  </si>
  <si>
    <t>012/2020</t>
  </si>
  <si>
    <t>45.374/2019</t>
  </si>
  <si>
    <t xml:space="preserve">Pavimentação  Estrada da Meia noite – IPIÍBA </t>
  </si>
  <si>
    <t>026/2018</t>
  </si>
  <si>
    <t>35.217/2014</t>
  </si>
  <si>
    <t xml:space="preserve">Obra de Drenagem, pavimentalção e esgotamento  </t>
  </si>
  <si>
    <t xml:space="preserve">Valplat Construção </t>
  </si>
  <si>
    <t>019/2020</t>
  </si>
  <si>
    <t>63.579/2019</t>
  </si>
  <si>
    <t xml:space="preserve"> Execução de obras de pavimentação, drenagem</t>
  </si>
  <si>
    <t>Serviço de Varrição de vias e logradouros públicos</t>
  </si>
  <si>
    <t>19.093/2018</t>
  </si>
  <si>
    <t>10.948.807/0001-04</t>
  </si>
  <si>
    <t>19.024.253/0001-23</t>
  </si>
  <si>
    <t>001/2018</t>
  </si>
  <si>
    <t>23.988/2017</t>
  </si>
  <si>
    <t>Serviço de Locação de máquinas, equipamentos e veículos</t>
  </si>
  <si>
    <t xml:space="preserve">Nolasco Construção </t>
  </si>
  <si>
    <t>Fabio / João</t>
  </si>
  <si>
    <t xml:space="preserve">J.Roberto / Christofer </t>
  </si>
  <si>
    <t xml:space="preserve">Jorge / Nicholas </t>
  </si>
  <si>
    <t xml:space="preserve">João / Rogério </t>
  </si>
  <si>
    <t xml:space="preserve">Nicholas / Daniel </t>
  </si>
  <si>
    <t xml:space="preserve">Iris / Edvaldo </t>
  </si>
  <si>
    <t xml:space="preserve">Christofer / Fabio </t>
  </si>
  <si>
    <t xml:space="preserve">Pedro / Iris </t>
  </si>
  <si>
    <t>Saga Construtora EIRELI</t>
  </si>
  <si>
    <t>Força Ambiental LTDA</t>
  </si>
  <si>
    <t>Infra Tech Engenharia LTDA</t>
  </si>
  <si>
    <t>Barra Nova Engenharia LTDA</t>
  </si>
  <si>
    <t>WD Sonick Engenharia LTDA</t>
  </si>
  <si>
    <t>FP Vieira Engenharia LTDA</t>
  </si>
  <si>
    <t>Decker Brasil Equipamento LTDA</t>
  </si>
  <si>
    <t>Manutenção de Logradouros</t>
  </si>
  <si>
    <t>Construção de praça na Praia das Pedrinhas</t>
  </si>
  <si>
    <t>Adesão ARP</t>
  </si>
  <si>
    <t>T.P. nº 001/2020</t>
  </si>
  <si>
    <t>C.P. 003/2019</t>
  </si>
  <si>
    <t>C.P. 004/2014</t>
  </si>
  <si>
    <t>15.070.286/0001-59</t>
  </si>
  <si>
    <t xml:space="preserve">Concluído </t>
  </si>
  <si>
    <t>001/2019.</t>
  </si>
  <si>
    <t>P. P.-SRP - Nª001/16</t>
  </si>
  <si>
    <t>P. P.- SRP - Nª001/16</t>
  </si>
  <si>
    <t>Jefferson / Alexandre.</t>
  </si>
  <si>
    <t xml:space="preserve">C.P. 003/2020 </t>
  </si>
  <si>
    <t>Em andamento</t>
  </si>
  <si>
    <t>9.996/2021</t>
  </si>
  <si>
    <t>22.776/2020</t>
  </si>
  <si>
    <t>9.450/2021</t>
  </si>
  <si>
    <t>3.573/2021</t>
  </si>
  <si>
    <t>33.523/2019</t>
  </si>
  <si>
    <t>11.676/2021</t>
  </si>
  <si>
    <t>Contratação de empresa especializada em locação de equipamentos para manutenção dos logradouros</t>
  </si>
  <si>
    <t>RJ Soluções em Equipamentos Eireli</t>
  </si>
  <si>
    <t>FP Vieira Engenharia Ltda</t>
  </si>
  <si>
    <t>Nolasco Construções Reformas e Instalações Ltda</t>
  </si>
  <si>
    <t>009/2021</t>
  </si>
  <si>
    <t>008/2021</t>
  </si>
  <si>
    <t>007/2021</t>
  </si>
  <si>
    <t xml:space="preserve"> 073/2021 - Pregão Eletrônico </t>
  </si>
  <si>
    <t>17.316.346/ 0001-04</t>
  </si>
  <si>
    <t>Serviços de engenharia em caráter emergencial para execução de obras de contenção de encostas, urbanização, drenagem e pavimentação de área de risco na Rua Piauí - Gradim - SG</t>
  </si>
  <si>
    <t>005/2021</t>
  </si>
  <si>
    <t>Concluída</t>
  </si>
  <si>
    <t xml:space="preserve">Goldem Distribuidora E Representação Eireli </t>
  </si>
  <si>
    <t xml:space="preserve">Nocauty Comercio de Produtos E Serviços Ltda </t>
  </si>
  <si>
    <t xml:space="preserve">Benicio Pneus Eireli </t>
  </si>
  <si>
    <t xml:space="preserve">Autoluk Comércio de Pneumáticos E Peças Ltda </t>
  </si>
  <si>
    <t>010/2021</t>
  </si>
  <si>
    <t>011/2021</t>
  </si>
  <si>
    <t>012/2021</t>
  </si>
  <si>
    <t>38.489.025/0001-73</t>
  </si>
  <si>
    <t xml:space="preserve"> 058/2021 - Pregão Eletrônico </t>
  </si>
  <si>
    <t>Aquisição de Pneus Novos e Câmaras de Ar para Reposição da Frota de Veículos</t>
  </si>
  <si>
    <t>05.687.401/0001-85</t>
  </si>
  <si>
    <t>39.535.062/0001-33</t>
  </si>
  <si>
    <t>Contratação de Empresa Especializada em Confecção e Fornecimento de Uniformes para Funcionários dos Seguintes Orgãos (Dco’s, Garagem, Usina E Parques e Jardins)</t>
  </si>
  <si>
    <t>20.063.556/0001-34</t>
  </si>
  <si>
    <t xml:space="preserve">DMS Comercio E Serviços Ltda </t>
  </si>
  <si>
    <t xml:space="preserve">EBS Comércio, Serviços e Representações Ltda </t>
  </si>
  <si>
    <t>Nº DO CONTRATO/ ATA</t>
  </si>
  <si>
    <t>17.910.889/0001-47</t>
  </si>
  <si>
    <t>022/2021</t>
  </si>
  <si>
    <t>023/2021</t>
  </si>
  <si>
    <t xml:space="preserve"> 078/2021 - Pregão Eletrônico </t>
  </si>
  <si>
    <t>36.349.072/0001-96</t>
  </si>
  <si>
    <t xml:space="preserve">LCI Comércio de Material E Serviços Eireli </t>
  </si>
  <si>
    <t xml:space="preserve">Nocauty Comércio de Produtos E Serviços Ltda </t>
  </si>
  <si>
    <t>014/2021</t>
  </si>
  <si>
    <t>015/2021</t>
  </si>
  <si>
    <t>33.968.417/0001-00</t>
  </si>
  <si>
    <t xml:space="preserve"> 061/2021 - Pregão Eletrônico </t>
  </si>
  <si>
    <t>Aquisição de Materiais com Fim de Atender as Necessidades do Parque Industrial (Usina) e Dco’s</t>
  </si>
  <si>
    <t>LCI Comercio de Material de Construção e Serviços Eireli</t>
  </si>
  <si>
    <t>MCA Assessoria, Importação e Comércio Ltda</t>
  </si>
  <si>
    <t>P. R. Iluminação e Comércio Varejista de Materiais Elétricos em Geral Eirelli</t>
  </si>
  <si>
    <t>Comercial Sponchiado Eireli</t>
  </si>
  <si>
    <r>
      <t xml:space="preserve">Contratação de empresa para Futura e Eventual </t>
    </r>
    <r>
      <rPr>
        <b/>
        <sz val="11"/>
        <color rgb="FF000000"/>
        <rFont val="Calibri"/>
        <family val="2"/>
        <scheme val="minor"/>
      </rPr>
      <t xml:space="preserve">Aquisição de Ferramentas e EPI’s, </t>
    </r>
    <r>
      <rPr>
        <sz val="11"/>
        <color rgb="FF000000"/>
        <rFont val="Calibri"/>
        <family val="2"/>
        <scheme val="minor"/>
      </rPr>
      <t>necessários para atendimento da Rede de Iluminação Pública, mais Aquisição de Peças de Reposição</t>
    </r>
  </si>
  <si>
    <t>024/2021</t>
  </si>
  <si>
    <t>027/2021</t>
  </si>
  <si>
    <t>025/2021</t>
  </si>
  <si>
    <t>026/2021</t>
  </si>
  <si>
    <t xml:space="preserve"> 056/2021 - Pregão Eletrônico </t>
  </si>
  <si>
    <t>Concluído</t>
  </si>
  <si>
    <t>42.519.684/0001-82</t>
  </si>
  <si>
    <t>22.426.196/0001-13</t>
  </si>
  <si>
    <t>13.338.681/0001-44</t>
  </si>
  <si>
    <t>Engetécnica Construções S/A. com "Cessão" para Infra Tech Engenharia LTDA</t>
  </si>
  <si>
    <t>14.180.324/0001-63</t>
  </si>
  <si>
    <t/>
  </si>
  <si>
    <t xml:space="preserve">Observação:   Os Contratos  das empresas  abaixo passaram a ser geridos pela Secretaria  de Conservação, considerando, portanto,   a migração dos  contratos, cabe a douta Secretaria fazer  a Inserção de dados. </t>
  </si>
  <si>
    <t>CONTROLE DE CONTRATOS EM ANDAMENTO - ATUALIZADA EM 30/11/2023</t>
  </si>
  <si>
    <t>010/2020</t>
  </si>
  <si>
    <t>7.084/2021</t>
  </si>
  <si>
    <t>J. MARANGONI COMERCIAL – IMPORTAÇÃO E EXPORTAÇÃO EIRELI</t>
  </si>
  <si>
    <t>NOCAUTY COMÉRCIO DE PRODUTOS E SERVIÇOS LTDA</t>
  </si>
  <si>
    <t>AQUISIÇÃO DE ÓLEO SEMI–SINTÉTICO, ÓLEO MINERAL, ÓLEO HIDRÁULICO E GRAXAS AUTOMOTIVAS PARA ATENDER OS VEÍCULOS DA COORDENADORIA DE TRANSPORTES OFICIAIS</t>
  </si>
  <si>
    <t>CONCLUÍDO</t>
  </si>
  <si>
    <t>029/2021</t>
  </si>
  <si>
    <t>030/2021</t>
  </si>
  <si>
    <t>028/2021</t>
  </si>
  <si>
    <t>INFRATECH ENGENHARIA LTDA-ME</t>
  </si>
  <si>
    <t>44.333/2020</t>
  </si>
  <si>
    <t>CONTRATAÇÃO DE EMPRESA ESPECIALIZADA PARA SERVIÇOS DE COMPLEMENTAÇÃO DA INFRAESTRUTURA INCLUINDO PAVIMENTAÇÃO E DRENAGEM NA RUA HAMILTON JOSE DOS SANTOS E RUA ANTONIO ESTEVÃO NO BAIRRO RIO DO OURO NO LOTEAMENTO VILA HULDA</t>
  </si>
  <si>
    <t xml:space="preserve">DISTRIBUIDORA BRASILEIRA DE ASFALTO LTDA </t>
  </si>
  <si>
    <t xml:space="preserve">TRAÇADO CONSTRUÇÕES E SERVIÇOS LTDA </t>
  </si>
  <si>
    <t>018/2021</t>
  </si>
  <si>
    <t>016/2021</t>
  </si>
  <si>
    <t>AQUISIÇÃO DE CAP 50/70 (ANTIGO CAP 20), EMULSÃO TIPO RR-2C E ASFALTO DE PETRÓLEO CM-30 PARA USO EM DIVERSOS LOGRADOU</t>
  </si>
  <si>
    <t>5.368/2021</t>
  </si>
  <si>
    <t>LBL CONSULTORIA EM ENGENHARIA EIRELI</t>
  </si>
  <si>
    <t>36.609/2021</t>
  </si>
  <si>
    <t>SERVIÇOS DE ENGENHARIA EM CARÁTER EMERGENCIAL PARA EXECUÇÃO DE OBRAS DE CONTENÇÃO DE ENCOSTAS, URBANIZAÇÃO, DRENAGEM E PAVIMENTAÇÃO DE ÁREA DE RISCO NA RUA PIAUÍ - GRADIM - SG</t>
  </si>
  <si>
    <t>F.P.VIEIRA ENGENHARIA LTD</t>
  </si>
  <si>
    <t>020/2020</t>
  </si>
  <si>
    <t>34.566/2020</t>
  </si>
  <si>
    <t>LIDERANÇA COMERCIO E SERVIÇOS LTDA-ME</t>
  </si>
  <si>
    <t>AQUISIÇÃO DE CIMENTO CP II 32 E AREIA LAVADA PARA ATENDIMENTO A USINA E DCO'S NO MUNICIPIO DE SÃO GONÇALO - RJ</t>
  </si>
  <si>
    <t>40.189/2020</t>
  </si>
  <si>
    <t>6.016/2021</t>
  </si>
  <si>
    <t>6.013/2021</t>
  </si>
  <si>
    <t>AQUISIÇÃO DE PEDRA BRITADA Nº 00 E 01  PARA ATENDIMENTO A USINA E DCO'S NO MUNICIPIO DE SÃO GONÇALO - RJ</t>
  </si>
  <si>
    <t>001/2021</t>
  </si>
  <si>
    <t>MINÉRIO COMERCIO E SERVIÇOS EIRELI</t>
  </si>
  <si>
    <t>003/2021</t>
  </si>
  <si>
    <t>AQUISIÇÃO DE PEDRA BRITADA Nº 03 E BRITA CORRIDA  PARA ATENDEDIMENTO À USINA DE ASFALTO DA PMSG E AOS DEPARTAMENTOS DE CONSERVAÇÃO – DCO’s</t>
  </si>
  <si>
    <t>6.019/2021</t>
  </si>
  <si>
    <t>AQUISIÇÃO DE PÓ DE PEDRA  PARA ATENDEDIMENTO À USINA DE ASFALTO DA PMSG E AOS DEPARTAMENTOS DE CONSERVAÇÃO – DCO’s</t>
  </si>
  <si>
    <t>002/2021</t>
  </si>
  <si>
    <t>4.731/2021</t>
  </si>
  <si>
    <t>FORNECIMENTO DE COMBUSTÍVEL PARA ABASTECIMENTO DA FROTA DE VEÍCULOS OFICIAIS DO MUNÍCIPIO DE SÃO GONÇALO</t>
  </si>
  <si>
    <t>REDE SOL DISTRIBUIDORA DE COMBUSTÍVEIS</t>
  </si>
  <si>
    <t>43.648/2017</t>
  </si>
  <si>
    <t>LOCAÇÃO DE IMÓVEL SITUADO NA R. CORONEL RODRIGUES, Nº. 92, SOBRELOJA – CENTRO – SÃO GONÇALO/ RJ</t>
  </si>
  <si>
    <t>031/2017</t>
  </si>
  <si>
    <t>PASSELI PREDIAL E ADMINISTRADORA SÃO SEBASTIÃO S/S LTDA</t>
  </si>
  <si>
    <t>5.747/2021</t>
  </si>
  <si>
    <t>SANCHES PONTE COMERCIO E SERVIÇOS DE PRODUTOS DE LIMPEZA LTDA</t>
  </si>
  <si>
    <t>AQUISIÇÃO DE 3000 FARDOS COM 100 (CEM) UNIDADES DE SACOS DE LIXO COM CAPACIDADE DE 200L NECESSÁRIOS PARA ATENDIMENTO DAS SUBSECRETARIAS DE PARQUES E JARDINS E CONSERVAÇÃO E OBRAS DO MUNICÍPIO DE SÃO GONÇALO – RJ.</t>
  </si>
  <si>
    <t>001/2022</t>
  </si>
  <si>
    <t>2.842/2021</t>
  </si>
  <si>
    <t xml:space="preserve">AQUISIÇÃO DE TAMPÃO DE FERRO FUNDIDO, CIRCULAR E RALO DE FERRO FUNDIDO, PARA SARJETA PARA ATENDER O PARQUE INDUSTRIAL (USINA) E DCO’S DO MUNICÍPIO DE SÃO GONÇALO-RJ </t>
  </si>
  <si>
    <t>006/2021</t>
  </si>
  <si>
    <t>M4 PRODUTOS PARA SANEAMENTO EIRELI</t>
  </si>
  <si>
    <t>FATOR RIO COMERCIO E SERVIÇOS EIRELI</t>
  </si>
  <si>
    <t>3.377/2022</t>
  </si>
  <si>
    <t>LIDERANÇA COMÉRCIO E SERVIÇOS LTDA-ME</t>
  </si>
  <si>
    <t>EVENTUAL AQUISIÇÃO DE CIMENTO CP – II 32 E AREIA LAVADA PARA ATENDIMENTO DAS NECESSIDADES DA USINA, DCO’S E AÇÕES COMUNITÁRIAS (MUTIRÃO) NO MUNICÍPIO DE SÃO GONÇALO - RJ.</t>
  </si>
  <si>
    <t>011/2022</t>
  </si>
  <si>
    <t>32.223/2021</t>
  </si>
  <si>
    <t>AQUISIÇÃO DE 5000 FARDOS DE 100 (CEM) UNIDADES DE SACO LIXO COM CAPACIDADE DE 240L NECESSÁRIOS PARA ATENDIMENTO DAS SUBSECRETARIAS DE PARQUES E JARDINS E CONSERVAÇÃO E OBRAS DO MUNICÍPIO DE SÃO GONÇALO - RJ</t>
  </si>
  <si>
    <t xml:space="preserve">           001/2022</t>
  </si>
  <si>
    <t>7.326/2022</t>
  </si>
  <si>
    <t>SERVIÇO DE COMPLEMENTAÇÃO DA INFRAESTRUTURA INCLUINDO
PAVIMENTAÇÃO E DRENAGEM EM DIVERSAS RUAS NOS BAIRROS DE PACHECO E SACRAMENTO NO MUNICÍPIO  DE SÃO GONÇALO - R</t>
  </si>
  <si>
    <t>008/2022</t>
  </si>
  <si>
    <t xml:space="preserve">CONSÓRCIO PACHECO SÃO GONÇALO, FORMADO PELAS EMPRESAS: RC
VIEIRA ENGENHARIA LTDA E FP VIEIRA ENGENHARIA LTDA
</t>
  </si>
  <si>
    <t>20.815/2022</t>
  </si>
  <si>
    <t>CONTRATAÇÃO DE EMPRESA ESPECIALIZADA PARA GESTÃO PLENA DO SISTEMA DE ILUMINAÇÃO PÚBLICA DO MUNICÍPIO DE SÃO GONÇALO, COMPREENDENDO A INFRAESTRUTURA ELÉTRICA DAS ÁREAS PÚBLICAS E DE MANUTENÇÃO DE TODO O ATIVO DE ILUMINAÇÃO PÚBLICA MUNICIPA</t>
  </si>
  <si>
    <t>HASHIMOTO MANUTENÇÃO ELÉTRICA E COMÉRCIO LTDA.</t>
  </si>
  <si>
    <t>009/2022</t>
  </si>
  <si>
    <t>13.110/2021</t>
  </si>
  <si>
    <t>23.674/2022</t>
  </si>
  <si>
    <t>24.247/2022</t>
  </si>
  <si>
    <t>29.947/2022</t>
  </si>
  <si>
    <t>52.068/2022</t>
  </si>
  <si>
    <t>33.095/2022</t>
  </si>
  <si>
    <t>33.797/2022</t>
  </si>
  <si>
    <t>6.038/2023</t>
  </si>
  <si>
    <t>15.175/2023</t>
  </si>
  <si>
    <t>12.203/2023</t>
  </si>
  <si>
    <t>AQUISIÇÃO DE FERRAMENTAS E MATERIAIS PARA ATENDER OS SETORES DE BORRACHARIA, CARPINTARIA E ELÉTRICA LOTADOS NA GARAGEM (CTO) DO MUNICÍPIO DE SÃO GONÇALO – RJ.</t>
  </si>
  <si>
    <t>Contratação de serviços para estabilização de talude na Rua Henrique bento Espinoza - Bairro Pita, no Município do São Gonçalo - RJ.</t>
  </si>
  <si>
    <t>contratação de empresa especializada para execução de serviços de melhorias de infra estrutura incluindo drenagem urbanização e recuperaçaõ de pavimento e nova pavimentação em ruas do Boaçu, no Município de São Gonçalo - RJ</t>
  </si>
  <si>
    <t>SERVIÇOS DE COMPLEMENTAÇÃO DA INFRAESTRUTURA INCLUINDO DRENAGEM E PAVIMENTAÇÃO NO ACESSO A Av. FRASCISCO DE AZEREDO COUTINHO - SITUADO EM TRECHO DA Av. EUGENIO BORGES JUNTO A RJ 106 - BARRO IPIIBA, MUNICÍPO DE SÃO GONÇALO - RJ</t>
  </si>
  <si>
    <t>FUTURA E EVENTUAL ASQUISIÇÃO DE MATERIAL DE EXPEDIENTE, QUE SERÁ UTILIZADO PELAS SECRETARIAS MUNICIPAIS DE ADMINISTRAÇÃO (SEMAD), DE FAZENDA (SEMFA), DE GESTÃO INTEGRADA E PROJETOS ESPECIAIS (SEMGIPE), DE DESENVOLVIMENTO URBANO (SEMDUR), E DE CONSERVAÇÃO (SEMCON)</t>
  </si>
  <si>
    <t xml:space="preserve">COMPLEMENTAÇÃO DA INFRAESTRUTURA INCLUINDO PAVIMENTAÇÃO E DRENAGEM EM DIVERSAS RUAS NOS BAIRROS SANTA LUIZA, GUAXINDIBA, MARAMBAIA E MONJOLOS NO MUNICIPÍO DE SÃO GONÇALO. </t>
  </si>
  <si>
    <t xml:space="preserve"> AQUISIÇÃO DE CAP TIPO 50/70 (ANTIGO CAP 20), EMULSÃO TIPO RR-2C E ASFALTO DE PETRÓLEO CM-30 PARA USO EM DIVERSOS LOGRADOUROS NO MUNICÍPIO DE SÃO GONÇALO - RJ</t>
  </si>
  <si>
    <t xml:space="preserve">AQUISIÇÃO DE PEDRA BRITADA N° 01, PEDRA BRITADA Nº 00, PEDRA BRITADA Nº 03, BRITA CORRIDA, CIMENTO CP - ll 32, AREIA LAVADA E PÓ DE PEDRA PARA ATENDIMENTO DAS NECESSISDADES DA USINA E AÇÕES COMUNITÁRIAS (MUTIRÃO) NO MUNICÍPIO DE SÃO GONÇALO - RJ </t>
  </si>
  <si>
    <t xml:space="preserve">CONTRATAÇÃO DE EMPRESA ESPECIALIZADA NO FORNECIMENTO DE COMBUSTÍVEIS (ÓLEO DIESEL S-500, OLÉO DIESEL S-10 E GASOLINA COMUM) COM A PRESTAÇÃO DE SERVIÇOS DE INSTALAÇÃO E MANUTENÇÃO CONTÍNUA DE PONTOS DE ABASTECIMENTO, COM SISTEMA DE GERENCIAMENTO DE FROTA PARA ABASTECIMENTO DOS VEÍCULOS OFICIAS DO MUNICÍPIO DE SÃO GONÇALO - RJ </t>
  </si>
  <si>
    <t>AQUISIÇÃO DE CONCRETO USINADO FCK 20, VISANDO ATENDER AS NECESSIDADES E DEMANDA DA SECRETARIA MUNICIPAL DE DESENVOLVIMENTO URBANO</t>
  </si>
  <si>
    <t>ARGOS LTDA</t>
  </si>
  <si>
    <t>RIVALL ENGENHARIA</t>
  </si>
  <si>
    <t>DEIFERSON CONSTRUTORA LTDA</t>
  </si>
  <si>
    <t xml:space="preserve">INFRATECH ENGENHARIA LTDA </t>
  </si>
  <si>
    <t>VAN-MEX COMERCIAL E SERVIÇOS - EIRELI</t>
  </si>
  <si>
    <t xml:space="preserve">LC COMÉRCIO DE EMBALAGENS LTDA </t>
  </si>
  <si>
    <t>VIPE COMERCIAL EIRELI</t>
  </si>
  <si>
    <t xml:space="preserve">BOING COMÉRCIO ATACADISTA DE MATERIAS </t>
  </si>
  <si>
    <t xml:space="preserve">WAGNER EVARISTO DOS SANTOS </t>
  </si>
  <si>
    <t>STYLLUS DISTRIBUIDORA COMERCIO E SERVIÇO LTDA</t>
  </si>
  <si>
    <t xml:space="preserve">CASTRO E CASTRO COMÉRCIO E IMPORTAÇÃO LTDA </t>
  </si>
  <si>
    <t xml:space="preserve">INVICTTA DISTRIBUIDORA DE PRODUTOS E SERVIÇO LTDA </t>
  </si>
  <si>
    <t xml:space="preserve">MHS COMÉRCIO E SERVIÇO DE INFORMÁTICA EIRELI </t>
  </si>
  <si>
    <t>INFRATECH ENGENHARIA LTDA</t>
  </si>
  <si>
    <t xml:space="preserve">REDE SOL </t>
  </si>
  <si>
    <t>FABMIX</t>
  </si>
  <si>
    <t>20.649.395/0001-65</t>
  </si>
  <si>
    <t>14.974.969/0001-78</t>
  </si>
  <si>
    <t>26.917.0005/0002-58</t>
  </si>
  <si>
    <t>00.472.805/0027-77</t>
  </si>
  <si>
    <t>20.034.859/001-29</t>
  </si>
  <si>
    <t>15.180.135/0001-69</t>
  </si>
  <si>
    <t>05.831.660/0001-38</t>
  </si>
  <si>
    <t>02.913.444/0016-20</t>
  </si>
  <si>
    <t>0266400780/CPF</t>
  </si>
  <si>
    <t>32.301.987/0001-70</t>
  </si>
  <si>
    <t>33.302.295/0001-00</t>
  </si>
  <si>
    <t>37.296.295/0001-03</t>
  </si>
  <si>
    <t>15.180.535/0001-69</t>
  </si>
  <si>
    <t>47.389.183/0001-42</t>
  </si>
  <si>
    <t>03.319.489/0001-57</t>
  </si>
  <si>
    <t>42.262.411/0001-03</t>
  </si>
  <si>
    <t>30.172.167/0001-09</t>
  </si>
  <si>
    <t>00.055.671/0001-50</t>
  </si>
  <si>
    <t>47.190.313.001-13</t>
  </si>
  <si>
    <t>17.526.067/0001-67</t>
  </si>
  <si>
    <t>21.189.579.0001-52</t>
  </si>
  <si>
    <t>27.963.794/0001-45</t>
  </si>
  <si>
    <t>25.070.251/0001-73</t>
  </si>
  <si>
    <t>08.198.623/0002-03</t>
  </si>
  <si>
    <t>10.746.140/0001-67</t>
  </si>
  <si>
    <t>13.561.135/0001-78</t>
  </si>
  <si>
    <t>22.888.990/0001-89</t>
  </si>
  <si>
    <t>João / Rogério</t>
  </si>
  <si>
    <t>Marcos Valério Quitete Soares / Ednaldo da Costa Menezes</t>
  </si>
  <si>
    <t xml:space="preserve">Christofer de Almeida / Fabio Anchieta de Carvalho </t>
  </si>
  <si>
    <t xml:space="preserve">Robolpho de Silva Loureiro  / Fabio Anchieta de Carvalho </t>
  </si>
  <si>
    <t xml:space="preserve">Ecedimar Barboza Botelho J. / João Victor de Oliveira Bastos </t>
  </si>
  <si>
    <t>Ecidemar Barboza Botelho Junior/ João Victor de Oliveira Bastos</t>
  </si>
  <si>
    <t>Ecidemar Barboza Botelho Junior /João Victor de Oliveira Bastos</t>
  </si>
  <si>
    <t xml:space="preserve">Rogério Vitor Lemos 
/  João Victor de Oliveira Bastos </t>
  </si>
  <si>
    <t xml:space="preserve">Marcos Valério Quitete Soares 
Mat.: n.º 5.730 e Ednaldo da Costa Menezes Mat.: n.º
18.855  -( Garagem ) João Victor de Oliveira Bastos
Mat.: n.º 118.792 e Rogério Vitor Lemos Mat.: n.º
123.393 ( Usina )  </t>
  </si>
  <si>
    <t xml:space="preserve">Fernando Augusto N. Cardoso  / Ricardo Figueiredo da Conceição </t>
  </si>
  <si>
    <t xml:space="preserve">Anna Carolina Monteiro do Nascimento   / Dayana Rodrigues Araújo </t>
  </si>
  <si>
    <t xml:space="preserve">Rogério Vitor Lemos   /  João Victor de Oliveira Bastos </t>
  </si>
  <si>
    <t xml:space="preserve">Rogério Vitor Lemos  / João Victor de Oliveira Bastos </t>
  </si>
  <si>
    <t>Ecidemar Barboza Botelho Junior/João Victor de Oliveira Bastos</t>
  </si>
  <si>
    <t xml:space="preserve">Anna Carolina M. do Nascimento  / Dayanna Rodrigues Araujo </t>
  </si>
  <si>
    <t xml:space="preserve">Lucas Bragança Rocha /  Rhenan Soares da Costa Matrícula </t>
  </si>
  <si>
    <t xml:space="preserve">William Gomes dos Santos  / Arnaldo Romão </t>
  </si>
  <si>
    <t xml:space="preserve">Lucas Bragança Rocha / Rhenan Soares da Costa </t>
  </si>
  <si>
    <t xml:space="preserve">Jessica  / Rhenan Soares da Costa </t>
  </si>
  <si>
    <t xml:space="preserve">Lucas Bragança Rocha /
Rodolpho de Silva Loureiro </t>
  </si>
  <si>
    <t>Ana Clara Chevalier Martins  /  Ana Paula de Souza Soares</t>
  </si>
  <si>
    <t xml:space="preserve">Rodolpho da Silva Loureiro / Lucas Bragança Rocha </t>
  </si>
  <si>
    <t>P. E.-SRP - Nª077/21</t>
  </si>
  <si>
    <t>P. E.-SRP - Nª071/21</t>
  </si>
  <si>
    <t>P. E.-SRP - Nª032/20</t>
  </si>
  <si>
    <t>P. E.-SRP - Nª019/21</t>
  </si>
  <si>
    <t>P. E.-SRP - Nª01/21</t>
  </si>
  <si>
    <t>P. E.-SRP - Nª058/21</t>
  </si>
  <si>
    <t>P. E.-SRP - Nª055/21</t>
  </si>
  <si>
    <t xml:space="preserve">    LOCAÇÃO </t>
  </si>
  <si>
    <t>P. E.-SRP - Nª029/21</t>
  </si>
  <si>
    <t>CP 08/22</t>
  </si>
  <si>
    <t>CP 09/22</t>
  </si>
  <si>
    <t>A12/2022</t>
  </si>
  <si>
    <t>P. E.-SRP - Nª030/22</t>
  </si>
  <si>
    <t>CP/12/2022</t>
  </si>
  <si>
    <t xml:space="preserve">Em andamento </t>
  </si>
  <si>
    <t>3% ANP</t>
  </si>
  <si>
    <t xml:space="preserve">Em Andamento </t>
  </si>
  <si>
    <t>21/08/2023.</t>
  </si>
  <si>
    <t xml:space="preserve">0,3% ANP </t>
  </si>
  <si>
    <t xml:space="preserve">Concluída </t>
  </si>
  <si>
    <t xml:space="preserve">Tainá Miranda Martins Ferreira
 e Sheila da Silva dos Santos </t>
  </si>
  <si>
    <t>Fernando Augusto Nascimento
Cardoso  e Gabriel da Silva Medeiros</t>
  </si>
  <si>
    <t xml:space="preserve">Gabriel da Silva Medeiros
Fernando Augusto Nascimento Cardoso </t>
  </si>
  <si>
    <t xml:space="preserve"> Beatriz Chevalier de Sant’ Ana –
e Sheila da Silva dos Santos</t>
  </si>
  <si>
    <t>Ricardo Figueiredo Conceição  e Gabriel da Silva Medeiros</t>
  </si>
  <si>
    <t xml:space="preserve">Ana Paula de Souza Soares  e Ana Clara Chevalier Martins </t>
  </si>
  <si>
    <t xml:space="preserve">Ana Clara Chevalier Martins e Ana Paula de Souza Soares </t>
  </si>
  <si>
    <t>-</t>
  </si>
  <si>
    <t>AQUISIÇÃO DE CONCRETO USINADO FCK 20 PARA ATENDER AS NECESSIDADES DO PARQUE INDUSTRIAL (USINA) E DCO’S</t>
  </si>
  <si>
    <t>Fernando Augusto Nascimento
Cardoso e Rogério Vitor Lemos</t>
  </si>
  <si>
    <t>ROGAMA DISTRIBUIDORA E SERVIÇOS EIRELI</t>
  </si>
  <si>
    <t xml:space="preserve">Em Adamento </t>
  </si>
  <si>
    <t>003/2023</t>
  </si>
  <si>
    <t xml:space="preserve">João Victor de Oliveira Bastos 
  /   Rogério Vitor Lemos 
</t>
  </si>
  <si>
    <t>SRP - PMSG Nº 010/2023</t>
  </si>
  <si>
    <t xml:space="preserve">Garagem: Marcos Valério Quitete Soares -  e Ednaldo da Costa Menezes -                                                                                                                                                                                                                          Usina: João Victor de     Oliveira Bastos - e Rogério Vitor Lemos  </t>
  </si>
  <si>
    <t xml:space="preserve">Pregão Eletrônico PMSG: 012/2023. </t>
  </si>
  <si>
    <t>001/SEMDUR/  2023</t>
  </si>
  <si>
    <t>Pregão Eletrônico PMSG 011/2023</t>
  </si>
  <si>
    <t>002/SEMDUR/2023</t>
  </si>
  <si>
    <t xml:space="preserve">Rogério Vitor Lemos 
 /  João Victor de Oliveira Bastos 
</t>
  </si>
  <si>
    <t>013/2022</t>
  </si>
  <si>
    <t xml:space="preserve">Concorrência Pública 
PMSG Nº 018/2022 </t>
  </si>
  <si>
    <t>Nº 001/SEMDUR/2023.</t>
  </si>
  <si>
    <t>010/SEMDUR/2022.</t>
  </si>
  <si>
    <t>011/SEMDUR/2022.</t>
  </si>
  <si>
    <t>Concorrência Pública 013/ 2022</t>
  </si>
  <si>
    <t>012/SEMDUR/2022.</t>
  </si>
  <si>
    <t>Concorrência Pública 014/ 2022</t>
  </si>
  <si>
    <t>ARP nº 014/ PMSG /SEMAD/2022</t>
  </si>
  <si>
    <t>SRP PMSG Nº 049/2022</t>
  </si>
  <si>
    <t xml:space="preserve">Viviane Delier de Souza /
Beatriz Chevalier de Sant’ Ana </t>
  </si>
  <si>
    <t>ARP nº 019/ PMSG /SEMAD/2022</t>
  </si>
  <si>
    <t>ARP nº 018/ PMSG /SEMAD/2022</t>
  </si>
  <si>
    <t>ARP nº 017/ PMSG /SEMAD/2022</t>
  </si>
  <si>
    <t>ARP nº 020/ PMSG /SEMAD/2022</t>
  </si>
  <si>
    <t>ARP nº 021/ PMSG /SEMAD/2022</t>
  </si>
  <si>
    <t>ARP nº 024/SEMAD/2022</t>
  </si>
  <si>
    <t>ARP nº 022/ PMSG /SEMAD/2022</t>
  </si>
  <si>
    <t>ARP nº 015/ PMSG /SEMAD/2022</t>
  </si>
  <si>
    <t>BOMB - MIX TRANSPORTES LTDA</t>
  </si>
  <si>
    <t>10.692.401/0001-03</t>
  </si>
  <si>
    <t>013/SEMDUR/2021</t>
  </si>
  <si>
    <t>Rogério Vitor Lemos   /  João Victor de Oliveira Bastos</t>
  </si>
  <si>
    <t>33.160.102/0001-23          ( 24.408.367/0001-07)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</si>
</sst>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R$&quot;\ #,##0.00;\-&quot;R$&quot;\ #,##0.00"/>
    <numFmt numFmtId="43" formatCode="_-* #,##0.00_-;\-* #,##0.00_-;_-* &quot;-&quot;??_-;_-@_-"/>
    <numFmt numFmtId="164" formatCode="&quot;R$&quot;\ #,##0.00"/>
    <numFmt numFmtId="165" formatCode="dd/mm/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499984740745262"/>
      <name val="Aparajit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40000610370189521"/>
        </stop>
        <stop position="1">
          <color theme="8" tint="0.40000610370189521"/>
        </stop>
      </gradientFill>
    </fill>
    <fill>
      <gradientFill degree="90">
        <stop position="0">
          <color theme="6" tint="-0.25098422193060094"/>
        </stop>
        <stop position="1">
          <color theme="6" tint="-0.49803155613879818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3" borderId="2" applyNumberFormat="0" applyFont="0" applyBorder="0" applyAlignment="0"/>
    <xf numFmtId="0" fontId="8" fillId="4" borderId="7" applyNumberFormat="0" applyFont="0" applyBorder="0" applyAlignment="0" applyProtection="0">
      <alignment horizontal="center"/>
    </xf>
    <xf numFmtId="43" fontId="7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0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0" fillId="2" borderId="1" xfId="4" applyNumberFormat="1" applyFont="1" applyFill="1" applyBorder="1" applyAlignment="1">
      <alignment horizontal="center" vertical="center" wrapText="1"/>
    </xf>
    <xf numFmtId="43" fontId="2" fillId="2" borderId="1" xfId="4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0" fillId="2" borderId="0" xfId="0" quotePrefix="1" applyFill="1" applyAlignment="1">
      <alignment horizontal="center"/>
    </xf>
    <xf numFmtId="0" fontId="0" fillId="2" borderId="1" xfId="0" applyFill="1" applyBorder="1" applyAlignment="1">
      <alignment horizontal="center"/>
    </xf>
    <xf numFmtId="9" fontId="12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left" vertical="center" indent="1"/>
    </xf>
    <xf numFmtId="0" fontId="0" fillId="2" borderId="1" xfId="0" applyFill="1" applyBorder="1" applyAlignment="1">
      <alignment horizontal="left" vertical="center" wrapText="1" indent="1"/>
    </xf>
    <xf numFmtId="164" fontId="20" fillId="2" borderId="1" xfId="0" applyNumberFormat="1" applyFont="1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2" borderId="0" xfId="0" applyFill="1" applyAlignment="1">
      <alignment horizontal="left" indent="1"/>
    </xf>
    <xf numFmtId="0" fontId="0" fillId="0" borderId="0" xfId="0" applyAlignment="1">
      <alignment horizontal="left" indent="1"/>
    </xf>
    <xf numFmtId="17" fontId="0" fillId="2" borderId="1" xfId="0" applyNumberForma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164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3" fontId="0" fillId="2" borderId="1" xfId="4" applyFont="1" applyFill="1" applyBorder="1" applyAlignment="1">
      <alignment horizontal="center" vertical="center" wrapText="1"/>
    </xf>
    <xf numFmtId="7" fontId="0" fillId="2" borderId="1" xfId="4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12" xfId="0" applyFont="1" applyFill="1" applyBorder="1" applyAlignment="1">
      <alignment horizontal="left" vertical="center" wrapText="1" indent="1"/>
    </xf>
    <xf numFmtId="0" fontId="25" fillId="2" borderId="3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center" wrapText="1"/>
    </xf>
    <xf numFmtId="0" fontId="0" fillId="0" borderId="8" xfId="0" applyBorder="1"/>
    <xf numFmtId="0" fontId="0" fillId="5" borderId="8" xfId="0" applyFill="1" applyBorder="1"/>
    <xf numFmtId="0" fontId="0" fillId="0" borderId="9" xfId="0" applyBorder="1"/>
    <xf numFmtId="0" fontId="4" fillId="2" borderId="10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5" borderId="0" xfId="0" applyFont="1" applyFill="1" applyBorder="1" applyAlignment="1"/>
    <xf numFmtId="0" fontId="5" fillId="0" borderId="11" xfId="0" applyFont="1" applyBorder="1" applyAlignment="1"/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 indent="1"/>
    </xf>
    <xf numFmtId="0" fontId="0" fillId="2" borderId="1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18" fillId="6" borderId="1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 wrapText="1"/>
    </xf>
    <xf numFmtId="10" fontId="0" fillId="2" borderId="2" xfId="0" applyNumberFormat="1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Estilo 2 2" xfId="2"/>
    <cellStyle name="Medcont" xfId="3"/>
    <cellStyle name="Normal" xfId="0" builtinId="0"/>
    <cellStyle name="Porcentagem" xfId="1" builtinId="5"/>
    <cellStyle name="Vírgula" xfId="4" builtinId="3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89645</xdr:colOff>
      <xdr:row>1</xdr:row>
      <xdr:rowOff>56029</xdr:rowOff>
    </xdr:from>
    <xdr:to>
      <xdr:col>1</xdr:col>
      <xdr:colOff>1259414</xdr:colOff>
      <xdr:row>3</xdr:row>
      <xdr:rowOff>411318</xdr:rowOff>
    </xdr:to>
    <xdr:pic>
      <xdr:nvPicPr>
        <xdr:cNvPr id="3" name="Imagem 2" descr="Down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469" y="134470"/>
          <a:ext cx="2935941" cy="1065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8"/>
  <sheetViews>
    <sheetView tabSelected="1" view="pageBreakPreview" topLeftCell="C2" zoomScale="85" zoomScaleNormal="85" zoomScaleSheetLayoutView="85" workbookViewId="0">
      <selection activeCell="J14" sqref="J14"/>
    </sheetView>
  </sheetViews>
  <sheetFormatPr defaultRowHeight="15" x14ac:dyDescent="0.25"/>
  <cols>
    <col min="1" max="1" width="26.42578125" style="50" customWidth="1"/>
    <col min="2" max="2" width="22.140625" style="1" customWidth="1"/>
    <col min="3" max="3" width="14.42578125" style="1" customWidth="1"/>
    <col min="4" max="4" width="19.5703125" style="2" customWidth="1"/>
    <col min="5" max="5" width="20.28515625" style="1" customWidth="1"/>
    <col min="6" max="6" width="13.5703125" style="1" customWidth="1"/>
    <col min="7" max="7" width="18.42578125" style="12" customWidth="1"/>
    <col min="8" max="8" width="39.28515625" style="48" customWidth="1"/>
    <col min="9" max="9" width="21.5703125" style="5" customWidth="1"/>
    <col min="10" max="10" width="14.7109375" style="1" customWidth="1"/>
    <col min="11" max="11" width="12.5703125" customWidth="1"/>
    <col min="12" max="12" width="25.85546875" style="3" customWidth="1"/>
    <col min="13" max="13" width="19.28515625" customWidth="1"/>
    <col min="14" max="14" width="17.5703125" customWidth="1"/>
    <col min="15" max="15" width="26.7109375" style="1" customWidth="1"/>
    <col min="16" max="16" width="10.42578125" style="5" customWidth="1"/>
    <col min="17" max="18" width="9.140625" style="5"/>
    <col min="19" max="19" width="16.42578125" style="5" bestFit="1" customWidth="1"/>
    <col min="20" max="21" width="9.140625" style="5"/>
    <col min="22" max="22" width="15.7109375" style="5" customWidth="1"/>
    <col min="23" max="30" width="9.140625" style="5"/>
  </cols>
  <sheetData>
    <row r="1" spans="1:15" s="5" customFormat="1" ht="6" customHeight="1" x14ac:dyDescent="0.25">
      <c r="A1" s="49"/>
      <c r="B1" s="3"/>
      <c r="C1" s="3"/>
      <c r="D1" s="4"/>
      <c r="E1" s="3"/>
      <c r="F1" s="3"/>
      <c r="G1" s="11"/>
      <c r="H1" s="43"/>
      <c r="I1" s="70"/>
      <c r="J1" s="3"/>
      <c r="L1" s="54"/>
      <c r="O1" s="3"/>
    </row>
    <row r="2" spans="1:15" ht="35.25" customHeight="1" x14ac:dyDescent="0.35">
      <c r="A2" s="120" t="s">
        <v>15</v>
      </c>
      <c r="B2" s="121"/>
      <c r="C2" s="121"/>
      <c r="D2" s="121"/>
      <c r="E2" s="121"/>
      <c r="F2" s="121"/>
      <c r="G2" s="121"/>
      <c r="H2" s="121"/>
      <c r="I2" s="122"/>
      <c r="J2" s="121"/>
      <c r="K2" s="121"/>
      <c r="L2" s="122"/>
      <c r="M2" s="121"/>
      <c r="N2" s="121"/>
      <c r="O2" s="123"/>
    </row>
    <row r="3" spans="1:15" ht="21" x14ac:dyDescent="0.35">
      <c r="A3" s="124" t="s">
        <v>16</v>
      </c>
      <c r="B3" s="125"/>
      <c r="C3" s="125"/>
      <c r="D3" s="125"/>
      <c r="E3" s="125"/>
      <c r="F3" s="125"/>
      <c r="G3" s="125"/>
      <c r="H3" s="125"/>
      <c r="I3" s="126"/>
      <c r="J3" s="125"/>
      <c r="K3" s="125"/>
      <c r="L3" s="126"/>
      <c r="M3" s="125"/>
      <c r="N3" s="125"/>
      <c r="O3" s="127"/>
    </row>
    <row r="4" spans="1:15" ht="42" customHeight="1" x14ac:dyDescent="0.25">
      <c r="A4" s="128" t="s">
        <v>17</v>
      </c>
      <c r="B4" s="129"/>
      <c r="C4" s="129"/>
      <c r="D4" s="129"/>
      <c r="E4" s="129"/>
      <c r="F4" s="129"/>
      <c r="G4" s="129"/>
      <c r="H4" s="129"/>
      <c r="I4" s="130"/>
      <c r="J4" s="129"/>
      <c r="K4" s="129"/>
      <c r="L4" s="130"/>
      <c r="M4" s="129"/>
      <c r="N4" s="129"/>
      <c r="O4" s="131"/>
    </row>
    <row r="5" spans="1:15" s="42" customFormat="1" ht="20.25" customHeight="1" x14ac:dyDescent="0.25">
      <c r="A5" s="118" t="s">
        <v>156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3" customFormat="1" ht="25.5" customHeight="1" x14ac:dyDescent="0.25">
      <c r="A6" s="133" t="s">
        <v>0</v>
      </c>
      <c r="B6" s="132" t="s">
        <v>1</v>
      </c>
      <c r="C6" s="138" t="s">
        <v>125</v>
      </c>
      <c r="D6" s="132" t="s">
        <v>2</v>
      </c>
      <c r="E6" s="132" t="s">
        <v>3</v>
      </c>
      <c r="F6" s="132" t="s">
        <v>4</v>
      </c>
      <c r="G6" s="132" t="s">
        <v>5</v>
      </c>
      <c r="H6" s="133" t="s">
        <v>6</v>
      </c>
      <c r="I6" s="135" t="s">
        <v>7</v>
      </c>
      <c r="J6" s="137" t="s">
        <v>8</v>
      </c>
      <c r="K6" s="137"/>
      <c r="L6" s="137"/>
      <c r="M6" s="137"/>
      <c r="N6" s="137"/>
      <c r="O6" s="137"/>
    </row>
    <row r="7" spans="1:15" s="3" customFormat="1" ht="27.75" customHeight="1" x14ac:dyDescent="0.25">
      <c r="A7" s="134"/>
      <c r="B7" s="132"/>
      <c r="C7" s="138"/>
      <c r="D7" s="132"/>
      <c r="E7" s="132"/>
      <c r="F7" s="132"/>
      <c r="G7" s="132"/>
      <c r="H7" s="134"/>
      <c r="I7" s="136"/>
      <c r="J7" s="96" t="s">
        <v>9</v>
      </c>
      <c r="K7" s="96" t="s">
        <v>10</v>
      </c>
      <c r="L7" s="97" t="s">
        <v>11</v>
      </c>
      <c r="M7" s="96" t="s">
        <v>12</v>
      </c>
      <c r="N7" s="96" t="s">
        <v>13</v>
      </c>
      <c r="O7" s="96" t="s">
        <v>14</v>
      </c>
    </row>
    <row r="8" spans="1:15" s="5" customFormat="1" x14ac:dyDescent="0.25">
      <c r="A8" s="44" t="s">
        <v>75</v>
      </c>
      <c r="B8" s="71" t="s">
        <v>153</v>
      </c>
      <c r="C8" s="7" t="s">
        <v>85</v>
      </c>
      <c r="D8" s="52" t="s">
        <v>79</v>
      </c>
      <c r="E8" s="76" t="s">
        <v>62</v>
      </c>
      <c r="F8" s="76" t="s">
        <v>19</v>
      </c>
      <c r="G8" s="71" t="s">
        <v>18</v>
      </c>
      <c r="H8" s="44" t="s">
        <v>77</v>
      </c>
      <c r="I8" s="81">
        <v>18300000</v>
      </c>
      <c r="J8" s="9">
        <v>43697</v>
      </c>
      <c r="K8" s="9">
        <v>45554</v>
      </c>
      <c r="L8" s="54">
        <v>18300000</v>
      </c>
      <c r="M8" s="35">
        <f t="shared" ref="M8:M14" si="0">ROUND(L8/I8,4)</f>
        <v>1</v>
      </c>
      <c r="N8" s="10">
        <v>0.3</v>
      </c>
      <c r="O8" s="76" t="s">
        <v>90</v>
      </c>
    </row>
    <row r="9" spans="1:15" s="5" customFormat="1" ht="30" x14ac:dyDescent="0.25">
      <c r="A9" s="44" t="s">
        <v>74</v>
      </c>
      <c r="B9" s="71" t="s">
        <v>20</v>
      </c>
      <c r="C9" s="7" t="s">
        <v>21</v>
      </c>
      <c r="D9" s="8" t="s">
        <v>22</v>
      </c>
      <c r="E9" s="76" t="s">
        <v>63</v>
      </c>
      <c r="F9" s="76" t="s">
        <v>19</v>
      </c>
      <c r="G9" s="71" t="s">
        <v>23</v>
      </c>
      <c r="H9" s="44" t="s">
        <v>78</v>
      </c>
      <c r="I9" s="81">
        <v>431017.38</v>
      </c>
      <c r="J9" s="9">
        <v>44265</v>
      </c>
      <c r="K9" s="9">
        <v>44431</v>
      </c>
      <c r="L9" s="54">
        <v>431017.38</v>
      </c>
      <c r="M9" s="35">
        <f t="shared" si="0"/>
        <v>1</v>
      </c>
      <c r="N9" s="10">
        <v>1</v>
      </c>
      <c r="O9" s="76" t="s">
        <v>84</v>
      </c>
    </row>
    <row r="10" spans="1:15" s="53" customFormat="1" ht="30" x14ac:dyDescent="0.25">
      <c r="A10" s="47" t="s">
        <v>73</v>
      </c>
      <c r="B10" s="31" t="s">
        <v>24</v>
      </c>
      <c r="C10" s="32" t="s">
        <v>25</v>
      </c>
      <c r="D10" s="33" t="s">
        <v>80</v>
      </c>
      <c r="E10" s="30" t="s">
        <v>64</v>
      </c>
      <c r="F10" s="30" t="s">
        <v>19</v>
      </c>
      <c r="G10" s="31" t="s">
        <v>26</v>
      </c>
      <c r="H10" s="47" t="s">
        <v>27</v>
      </c>
      <c r="I10" s="55">
        <v>1060208</v>
      </c>
      <c r="J10" s="34">
        <v>43997</v>
      </c>
      <c r="K10" s="34">
        <v>44560</v>
      </c>
      <c r="L10" s="54">
        <v>1060208</v>
      </c>
      <c r="M10" s="35">
        <f t="shared" si="0"/>
        <v>1</v>
      </c>
      <c r="N10" s="10">
        <v>1</v>
      </c>
      <c r="O10" s="30" t="s">
        <v>84</v>
      </c>
    </row>
    <row r="11" spans="1:15" s="5" customFormat="1" ht="30" x14ac:dyDescent="0.25">
      <c r="A11" s="44" t="s">
        <v>76</v>
      </c>
      <c r="B11" s="71" t="s">
        <v>28</v>
      </c>
      <c r="C11" s="7" t="s">
        <v>29</v>
      </c>
      <c r="D11" s="8" t="s">
        <v>30</v>
      </c>
      <c r="E11" s="76" t="s">
        <v>65</v>
      </c>
      <c r="F11" s="76" t="s">
        <v>19</v>
      </c>
      <c r="G11" s="71" t="s">
        <v>31</v>
      </c>
      <c r="H11" s="44" t="s">
        <v>32</v>
      </c>
      <c r="I11" s="81">
        <v>499990.2</v>
      </c>
      <c r="J11" s="9">
        <v>43983</v>
      </c>
      <c r="K11" s="9">
        <v>45443</v>
      </c>
      <c r="L11" s="54">
        <v>499990.2</v>
      </c>
      <c r="M11" s="35">
        <f t="shared" si="0"/>
        <v>1</v>
      </c>
      <c r="N11" s="35">
        <f>M11</f>
        <v>1</v>
      </c>
      <c r="O11" s="76" t="s">
        <v>90</v>
      </c>
    </row>
    <row r="12" spans="1:15" s="5" customFormat="1" ht="45" x14ac:dyDescent="0.25">
      <c r="A12" s="44" t="s">
        <v>33</v>
      </c>
      <c r="B12" s="71" t="s">
        <v>34</v>
      </c>
      <c r="C12" s="51" t="s">
        <v>157</v>
      </c>
      <c r="D12" s="8" t="s">
        <v>81</v>
      </c>
      <c r="E12" s="76" t="s">
        <v>66</v>
      </c>
      <c r="F12" s="76" t="s">
        <v>19</v>
      </c>
      <c r="G12" s="71" t="s">
        <v>36</v>
      </c>
      <c r="H12" s="44" t="s">
        <v>37</v>
      </c>
      <c r="I12" s="81">
        <f>4041054.92</f>
        <v>4041054.92</v>
      </c>
      <c r="J12" s="9">
        <v>44004</v>
      </c>
      <c r="K12" s="9">
        <v>45630</v>
      </c>
      <c r="L12" s="54">
        <v>4041054.92</v>
      </c>
      <c r="M12" s="35">
        <f t="shared" si="0"/>
        <v>1</v>
      </c>
      <c r="N12" s="35">
        <v>0.27710000000000001</v>
      </c>
      <c r="O12" s="76" t="s">
        <v>90</v>
      </c>
    </row>
    <row r="13" spans="1:15" s="53" customFormat="1" ht="30" x14ac:dyDescent="0.25">
      <c r="A13" s="47" t="s">
        <v>72</v>
      </c>
      <c r="B13" s="31" t="s">
        <v>43</v>
      </c>
      <c r="C13" s="32" t="s">
        <v>44</v>
      </c>
      <c r="D13" s="33" t="s">
        <v>44</v>
      </c>
      <c r="E13" s="30" t="s">
        <v>63</v>
      </c>
      <c r="F13" s="30" t="s">
        <v>19</v>
      </c>
      <c r="G13" s="31" t="s">
        <v>45</v>
      </c>
      <c r="H13" s="47" t="s">
        <v>46</v>
      </c>
      <c r="I13" s="55">
        <v>1826028.65</v>
      </c>
      <c r="J13" s="34">
        <v>44057</v>
      </c>
      <c r="K13" s="34">
        <v>44300</v>
      </c>
      <c r="L13" s="54">
        <v>1826028.65</v>
      </c>
      <c r="M13" s="35">
        <f t="shared" si="0"/>
        <v>1</v>
      </c>
      <c r="N13" s="35">
        <f>M13</f>
        <v>1</v>
      </c>
      <c r="O13" s="30" t="s">
        <v>84</v>
      </c>
    </row>
    <row r="14" spans="1:15" s="5" customFormat="1" ht="60" x14ac:dyDescent="0.25">
      <c r="A14" s="47" t="s">
        <v>152</v>
      </c>
      <c r="B14" s="31" t="s">
        <v>374</v>
      </c>
      <c r="C14" s="32" t="s">
        <v>47</v>
      </c>
      <c r="D14" s="33" t="s">
        <v>82</v>
      </c>
      <c r="E14" s="30" t="s">
        <v>68</v>
      </c>
      <c r="F14" s="30" t="s">
        <v>19</v>
      </c>
      <c r="G14" s="31" t="s">
        <v>48</v>
      </c>
      <c r="H14" s="47" t="s">
        <v>49</v>
      </c>
      <c r="I14" s="55">
        <v>89690931.030000001</v>
      </c>
      <c r="J14" s="34">
        <v>43369</v>
      </c>
      <c r="K14" s="34">
        <v>44829</v>
      </c>
      <c r="L14" s="54">
        <v>74490436.75</v>
      </c>
      <c r="M14" s="35">
        <f t="shared" si="0"/>
        <v>0.83050000000000002</v>
      </c>
      <c r="N14" s="35">
        <v>0.93340000000000001</v>
      </c>
      <c r="O14" s="30" t="s">
        <v>84</v>
      </c>
    </row>
    <row r="15" spans="1:15" s="5" customFormat="1" ht="39.75" customHeight="1" x14ac:dyDescent="0.25">
      <c r="A15" s="44" t="s">
        <v>50</v>
      </c>
      <c r="B15" s="71" t="s">
        <v>83</v>
      </c>
      <c r="C15" s="7" t="s">
        <v>51</v>
      </c>
      <c r="D15" s="8" t="s">
        <v>89</v>
      </c>
      <c r="E15" s="76" t="s">
        <v>66</v>
      </c>
      <c r="F15" s="76" t="s">
        <v>19</v>
      </c>
      <c r="G15" s="71" t="s">
        <v>52</v>
      </c>
      <c r="H15" s="44" t="s">
        <v>53</v>
      </c>
      <c r="I15" s="81">
        <v>2056635.1499999997</v>
      </c>
      <c r="J15" s="9">
        <v>44214</v>
      </c>
      <c r="K15" s="9">
        <v>45275</v>
      </c>
      <c r="L15" s="88">
        <v>848525.95</v>
      </c>
      <c r="M15" s="35">
        <f>ROUND(L15/I15,4)</f>
        <v>0.41260000000000002</v>
      </c>
      <c r="N15" s="10">
        <v>0.1</v>
      </c>
      <c r="O15" s="76" t="s">
        <v>90</v>
      </c>
    </row>
    <row r="16" spans="1:15" s="5" customFormat="1" ht="30" x14ac:dyDescent="0.25">
      <c r="A16" s="44" t="s">
        <v>61</v>
      </c>
      <c r="B16" s="71" t="s">
        <v>57</v>
      </c>
      <c r="C16" s="7" t="s">
        <v>58</v>
      </c>
      <c r="D16" s="8" t="s">
        <v>86</v>
      </c>
      <c r="E16" s="76" t="s">
        <v>88</v>
      </c>
      <c r="F16" s="76" t="s">
        <v>19</v>
      </c>
      <c r="G16" s="71" t="s">
        <v>59</v>
      </c>
      <c r="H16" s="44" t="s">
        <v>60</v>
      </c>
      <c r="I16" s="81">
        <v>10131500</v>
      </c>
      <c r="J16" s="9">
        <v>43391</v>
      </c>
      <c r="K16" s="9">
        <v>44486</v>
      </c>
      <c r="L16" s="88">
        <v>8649167.3200000003</v>
      </c>
      <c r="M16" s="35">
        <f t="shared" ref="M16:M22" si="1">ROUND(L16/I16,4)</f>
        <v>0.85370000000000001</v>
      </c>
      <c r="N16" s="35">
        <f>M16</f>
        <v>0.85370000000000001</v>
      </c>
      <c r="O16" s="30" t="s">
        <v>148</v>
      </c>
    </row>
    <row r="17" spans="1:15" s="5" customFormat="1" ht="15" customHeight="1" x14ac:dyDescent="0.25">
      <c r="A17" s="44" t="s">
        <v>99</v>
      </c>
      <c r="B17" s="71" t="s">
        <v>153</v>
      </c>
      <c r="C17" s="7" t="s">
        <v>101</v>
      </c>
      <c r="D17" s="117" t="s">
        <v>104</v>
      </c>
      <c r="E17" s="110" t="s">
        <v>65</v>
      </c>
      <c r="F17" s="110" t="s">
        <v>19</v>
      </c>
      <c r="G17" s="99" t="s">
        <v>96</v>
      </c>
      <c r="H17" s="119" t="s">
        <v>97</v>
      </c>
      <c r="I17" s="55">
        <v>1504800</v>
      </c>
      <c r="J17" s="34">
        <v>44494</v>
      </c>
      <c r="K17" s="34">
        <v>45590</v>
      </c>
      <c r="L17" s="54">
        <v>1504800</v>
      </c>
      <c r="M17" s="18">
        <f t="shared" si="1"/>
        <v>1</v>
      </c>
      <c r="N17" s="18">
        <f>M17</f>
        <v>1</v>
      </c>
      <c r="O17" s="76" t="s">
        <v>90</v>
      </c>
    </row>
    <row r="18" spans="1:15" s="5" customFormat="1" ht="45" x14ac:dyDescent="0.25">
      <c r="A18" s="44" t="s">
        <v>100</v>
      </c>
      <c r="B18" s="71" t="s">
        <v>57</v>
      </c>
      <c r="C18" s="7" t="s">
        <v>102</v>
      </c>
      <c r="D18" s="117"/>
      <c r="E18" s="110"/>
      <c r="F18" s="110"/>
      <c r="G18" s="99"/>
      <c r="H18" s="119"/>
      <c r="I18" s="81">
        <v>1161600</v>
      </c>
      <c r="J18" s="9">
        <v>44494</v>
      </c>
      <c r="K18" s="9">
        <v>44859</v>
      </c>
      <c r="L18" s="88">
        <v>37800</v>
      </c>
      <c r="M18" s="18">
        <f t="shared" si="1"/>
        <v>3.2500000000000001E-2</v>
      </c>
      <c r="N18" s="18">
        <f t="shared" ref="N18:N19" si="2">M18</f>
        <v>3.2500000000000001E-2</v>
      </c>
      <c r="O18" s="76" t="s">
        <v>84</v>
      </c>
    </row>
    <row r="19" spans="1:15" s="5" customFormat="1" ht="30" x14ac:dyDescent="0.25">
      <c r="A19" s="44" t="s">
        <v>98</v>
      </c>
      <c r="B19" s="71" t="s">
        <v>105</v>
      </c>
      <c r="C19" s="7" t="s">
        <v>103</v>
      </c>
      <c r="D19" s="117"/>
      <c r="E19" s="110"/>
      <c r="F19" s="110"/>
      <c r="G19" s="99"/>
      <c r="H19" s="119"/>
      <c r="I19" s="81">
        <v>26007141.600000001</v>
      </c>
      <c r="J19" s="9">
        <v>44494</v>
      </c>
      <c r="K19" s="9">
        <v>45590</v>
      </c>
      <c r="L19" s="56">
        <v>26007141.600000001</v>
      </c>
      <c r="M19" s="18">
        <f t="shared" si="1"/>
        <v>1</v>
      </c>
      <c r="N19" s="18">
        <f t="shared" si="2"/>
        <v>1</v>
      </c>
      <c r="O19" s="76" t="s">
        <v>90</v>
      </c>
    </row>
    <row r="20" spans="1:15" s="5" customFormat="1" ht="75" x14ac:dyDescent="0.25">
      <c r="A20" s="83" t="s">
        <v>370</v>
      </c>
      <c r="B20" s="71" t="s">
        <v>371</v>
      </c>
      <c r="C20" s="67" t="s">
        <v>372</v>
      </c>
      <c r="D20" s="8" t="s">
        <v>40</v>
      </c>
      <c r="E20" s="73" t="s">
        <v>373</v>
      </c>
      <c r="F20" s="73" t="s">
        <v>19</v>
      </c>
      <c r="G20" s="71" t="s">
        <v>91</v>
      </c>
      <c r="H20" s="83" t="s">
        <v>106</v>
      </c>
      <c r="I20" s="81">
        <v>9750000</v>
      </c>
      <c r="J20" s="68">
        <v>44466</v>
      </c>
      <c r="K20" s="68">
        <f>J20+180</f>
        <v>44646</v>
      </c>
      <c r="L20" s="58">
        <v>9717474</v>
      </c>
      <c r="M20" s="40">
        <f t="shared" si="1"/>
        <v>0.99670000000000003</v>
      </c>
      <c r="N20" s="40">
        <f>M20</f>
        <v>0.99670000000000003</v>
      </c>
      <c r="O20" s="73" t="s">
        <v>108</v>
      </c>
    </row>
    <row r="21" spans="1:15" s="5" customFormat="1" ht="30" x14ac:dyDescent="0.25">
      <c r="A21" s="44" t="s">
        <v>109</v>
      </c>
      <c r="B21" s="71" t="s">
        <v>116</v>
      </c>
      <c r="C21" s="7" t="s">
        <v>101</v>
      </c>
      <c r="D21" s="117" t="s">
        <v>117</v>
      </c>
      <c r="E21" s="110" t="s">
        <v>65</v>
      </c>
      <c r="F21" s="110" t="s">
        <v>19</v>
      </c>
      <c r="G21" s="99" t="s">
        <v>92</v>
      </c>
      <c r="H21" s="139" t="s">
        <v>118</v>
      </c>
      <c r="I21" s="81">
        <v>193941.6</v>
      </c>
      <c r="J21" s="9">
        <v>44463</v>
      </c>
      <c r="K21" s="9">
        <v>44828</v>
      </c>
      <c r="L21" s="57">
        <v>66585</v>
      </c>
      <c r="M21" s="18">
        <f t="shared" si="1"/>
        <v>0.34329999999999999</v>
      </c>
      <c r="N21" s="18">
        <f>M21</f>
        <v>0.34329999999999999</v>
      </c>
      <c r="O21" s="76" t="s">
        <v>84</v>
      </c>
    </row>
    <row r="22" spans="1:15" s="5" customFormat="1" ht="30" x14ac:dyDescent="0.25">
      <c r="A22" s="44" t="s">
        <v>110</v>
      </c>
      <c r="B22" s="71" t="s">
        <v>119</v>
      </c>
      <c r="C22" s="7" t="s">
        <v>113</v>
      </c>
      <c r="D22" s="117"/>
      <c r="E22" s="110"/>
      <c r="F22" s="110"/>
      <c r="G22" s="99"/>
      <c r="H22" s="140"/>
      <c r="I22" s="81">
        <v>297132.40000000002</v>
      </c>
      <c r="J22" s="9">
        <v>44463</v>
      </c>
      <c r="K22" s="9">
        <v>44828</v>
      </c>
      <c r="L22" s="88">
        <v>297132.40000000002</v>
      </c>
      <c r="M22" s="18">
        <f t="shared" si="1"/>
        <v>1</v>
      </c>
      <c r="N22" s="18">
        <f>M22</f>
        <v>1</v>
      </c>
      <c r="O22" s="76" t="s">
        <v>84</v>
      </c>
    </row>
    <row r="23" spans="1:15" s="5" customFormat="1" x14ac:dyDescent="0.25">
      <c r="A23" s="44" t="s">
        <v>111</v>
      </c>
      <c r="B23" s="71" t="s">
        <v>120</v>
      </c>
      <c r="C23" s="7" t="s">
        <v>114</v>
      </c>
      <c r="D23" s="117"/>
      <c r="E23" s="110"/>
      <c r="F23" s="110"/>
      <c r="G23" s="99"/>
      <c r="H23" s="140"/>
      <c r="I23" s="81">
        <v>108320</v>
      </c>
      <c r="J23" s="9">
        <v>44463</v>
      </c>
      <c r="K23" s="9">
        <v>44828</v>
      </c>
      <c r="L23" s="88">
        <v>107520</v>
      </c>
      <c r="M23" s="18">
        <f>ROUND(L23/I23,4)</f>
        <v>0.99260000000000004</v>
      </c>
      <c r="N23" s="18">
        <f t="shared" ref="N23:N28" si="3">M23</f>
        <v>0.99260000000000004</v>
      </c>
      <c r="O23" s="76" t="s">
        <v>84</v>
      </c>
    </row>
    <row r="24" spans="1:15" s="5" customFormat="1" ht="30" x14ac:dyDescent="0.25">
      <c r="A24" s="44" t="s">
        <v>112</v>
      </c>
      <c r="B24" s="71" t="s">
        <v>122</v>
      </c>
      <c r="C24" s="7" t="s">
        <v>115</v>
      </c>
      <c r="D24" s="117"/>
      <c r="E24" s="110"/>
      <c r="F24" s="110"/>
      <c r="G24" s="99"/>
      <c r="H24" s="141"/>
      <c r="I24" s="81">
        <v>2559.92</v>
      </c>
      <c r="J24" s="9">
        <v>44456</v>
      </c>
      <c r="K24" s="9">
        <v>44821</v>
      </c>
      <c r="L24" s="88">
        <v>2559.92</v>
      </c>
      <c r="M24" s="18">
        <f>ROUND(L24/I24,4)</f>
        <v>1</v>
      </c>
      <c r="N24" s="18">
        <f t="shared" si="3"/>
        <v>1</v>
      </c>
      <c r="O24" s="76" t="s">
        <v>84</v>
      </c>
    </row>
    <row r="25" spans="1:15" s="5" customFormat="1" ht="31.5" customHeight="1" x14ac:dyDescent="0.25">
      <c r="A25" s="44" t="s">
        <v>123</v>
      </c>
      <c r="B25" s="71" t="s">
        <v>126</v>
      </c>
      <c r="C25" s="7" t="s">
        <v>127</v>
      </c>
      <c r="D25" s="117" t="s">
        <v>129</v>
      </c>
      <c r="E25" s="110" t="s">
        <v>65</v>
      </c>
      <c r="F25" s="110" t="s">
        <v>19</v>
      </c>
      <c r="G25" s="99" t="s">
        <v>93</v>
      </c>
      <c r="H25" s="119" t="s">
        <v>121</v>
      </c>
      <c r="I25" s="81">
        <v>329496</v>
      </c>
      <c r="J25" s="9">
        <v>44509</v>
      </c>
      <c r="K25" s="9">
        <v>44874</v>
      </c>
      <c r="L25" s="88">
        <v>329496</v>
      </c>
      <c r="M25" s="17">
        <f>ROUND(L25/I25,2)</f>
        <v>1</v>
      </c>
      <c r="N25" s="18">
        <f t="shared" si="3"/>
        <v>1</v>
      </c>
      <c r="O25" s="76" t="s">
        <v>84</v>
      </c>
    </row>
    <row r="26" spans="1:15" s="5" customFormat="1" ht="44.25" customHeight="1" x14ac:dyDescent="0.25">
      <c r="A26" s="44" t="s">
        <v>124</v>
      </c>
      <c r="B26" s="71" t="s">
        <v>130</v>
      </c>
      <c r="C26" s="7" t="s">
        <v>128</v>
      </c>
      <c r="D26" s="117"/>
      <c r="E26" s="110"/>
      <c r="F26" s="110"/>
      <c r="G26" s="99"/>
      <c r="H26" s="119"/>
      <c r="I26" s="81">
        <v>10000</v>
      </c>
      <c r="J26" s="9">
        <v>44509</v>
      </c>
      <c r="K26" s="9">
        <v>44874</v>
      </c>
      <c r="L26" s="88">
        <v>10000</v>
      </c>
      <c r="M26" s="17">
        <f>ROUND(L26/I26,2)</f>
        <v>1</v>
      </c>
      <c r="N26" s="18">
        <f t="shared" si="3"/>
        <v>1</v>
      </c>
      <c r="O26" s="76" t="s">
        <v>84</v>
      </c>
    </row>
    <row r="27" spans="1:15" s="5" customFormat="1" ht="30" x14ac:dyDescent="0.25">
      <c r="A27" s="44" t="s">
        <v>131</v>
      </c>
      <c r="B27" s="71" t="s">
        <v>135</v>
      </c>
      <c r="C27" s="7" t="s">
        <v>133</v>
      </c>
      <c r="D27" s="117" t="s">
        <v>136</v>
      </c>
      <c r="E27" s="110" t="s">
        <v>65</v>
      </c>
      <c r="F27" s="110" t="s">
        <v>19</v>
      </c>
      <c r="G27" s="99" t="s">
        <v>94</v>
      </c>
      <c r="H27" s="119" t="s">
        <v>137</v>
      </c>
      <c r="I27" s="81">
        <v>301310</v>
      </c>
      <c r="J27" s="9">
        <v>44504</v>
      </c>
      <c r="K27" s="9">
        <v>44869</v>
      </c>
      <c r="L27" s="88">
        <v>301310</v>
      </c>
      <c r="M27" s="17">
        <f>ROUND(L27/I27,2)</f>
        <v>1</v>
      </c>
      <c r="N27" s="18">
        <f t="shared" si="3"/>
        <v>1</v>
      </c>
      <c r="O27" s="76" t="s">
        <v>84</v>
      </c>
    </row>
    <row r="28" spans="1:15" s="5" customFormat="1" ht="30" x14ac:dyDescent="0.25">
      <c r="A28" s="44" t="s">
        <v>132</v>
      </c>
      <c r="B28" s="71" t="s">
        <v>119</v>
      </c>
      <c r="C28" s="7" t="s">
        <v>134</v>
      </c>
      <c r="D28" s="117"/>
      <c r="E28" s="110"/>
      <c r="F28" s="110"/>
      <c r="G28" s="99"/>
      <c r="H28" s="119"/>
      <c r="I28" s="81">
        <v>40766</v>
      </c>
      <c r="J28" s="9">
        <v>44504</v>
      </c>
      <c r="K28" s="9">
        <v>44869</v>
      </c>
      <c r="L28" s="88">
        <v>40766</v>
      </c>
      <c r="M28" s="17">
        <f>ROUND(L28/I28,2)</f>
        <v>1</v>
      </c>
      <c r="N28" s="18">
        <f t="shared" si="3"/>
        <v>1</v>
      </c>
      <c r="O28" s="76" t="s">
        <v>84</v>
      </c>
    </row>
    <row r="29" spans="1:15" s="5" customFormat="1" ht="30" customHeight="1" x14ac:dyDescent="0.25">
      <c r="A29" s="44" t="s">
        <v>138</v>
      </c>
      <c r="B29" s="71" t="s">
        <v>135</v>
      </c>
      <c r="C29" s="7" t="s">
        <v>143</v>
      </c>
      <c r="D29" s="117" t="s">
        <v>147</v>
      </c>
      <c r="E29" s="110" t="s">
        <v>65</v>
      </c>
      <c r="F29" s="110" t="s">
        <v>19</v>
      </c>
      <c r="G29" s="99" t="s">
        <v>95</v>
      </c>
      <c r="H29" s="116" t="s">
        <v>142</v>
      </c>
      <c r="I29" s="58">
        <v>51667.87</v>
      </c>
      <c r="J29" s="9">
        <v>44529</v>
      </c>
      <c r="K29" s="9">
        <v>44894</v>
      </c>
      <c r="L29" s="88">
        <v>51667.869999999995</v>
      </c>
      <c r="M29" s="17">
        <f t="shared" ref="M29:M36" si="4">ROUND(L29/I29,2)</f>
        <v>1</v>
      </c>
      <c r="N29" s="18">
        <f t="shared" ref="N29:N31" si="5">M29</f>
        <v>1</v>
      </c>
      <c r="O29" s="76" t="s">
        <v>148</v>
      </c>
    </row>
    <row r="30" spans="1:15" s="5" customFormat="1" ht="45" x14ac:dyDescent="0.25">
      <c r="A30" s="44" t="s">
        <v>139</v>
      </c>
      <c r="B30" s="71" t="s">
        <v>149</v>
      </c>
      <c r="C30" s="7" t="s">
        <v>144</v>
      </c>
      <c r="D30" s="117"/>
      <c r="E30" s="110"/>
      <c r="F30" s="110"/>
      <c r="G30" s="99"/>
      <c r="H30" s="116"/>
      <c r="I30" s="58">
        <v>11435.2</v>
      </c>
      <c r="J30" s="9">
        <v>44536</v>
      </c>
      <c r="K30" s="9">
        <v>44901</v>
      </c>
      <c r="L30" s="88">
        <v>11435.2</v>
      </c>
      <c r="M30" s="17">
        <f t="shared" si="4"/>
        <v>1</v>
      </c>
      <c r="N30" s="18">
        <f t="shared" si="5"/>
        <v>1</v>
      </c>
      <c r="O30" s="76" t="s">
        <v>148</v>
      </c>
    </row>
    <row r="31" spans="1:15" s="5" customFormat="1" ht="60" x14ac:dyDescent="0.25">
      <c r="A31" s="44" t="s">
        <v>140</v>
      </c>
      <c r="B31" s="71" t="s">
        <v>150</v>
      </c>
      <c r="C31" s="7" t="s">
        <v>145</v>
      </c>
      <c r="D31" s="117"/>
      <c r="E31" s="110"/>
      <c r="F31" s="110"/>
      <c r="G31" s="99"/>
      <c r="H31" s="116"/>
      <c r="I31" s="58">
        <v>12288.37</v>
      </c>
      <c r="J31" s="9">
        <v>44533</v>
      </c>
      <c r="K31" s="9">
        <v>44898</v>
      </c>
      <c r="L31" s="88">
        <v>12288.37</v>
      </c>
      <c r="M31" s="17">
        <f t="shared" si="4"/>
        <v>1</v>
      </c>
      <c r="N31" s="18">
        <f t="shared" si="5"/>
        <v>1</v>
      </c>
      <c r="O31" s="76" t="s">
        <v>148</v>
      </c>
    </row>
    <row r="32" spans="1:15" s="5" customFormat="1" ht="30" x14ac:dyDescent="0.25">
      <c r="A32" s="44" t="s">
        <v>141</v>
      </c>
      <c r="B32" s="71" t="s">
        <v>151</v>
      </c>
      <c r="C32" s="7" t="s">
        <v>146</v>
      </c>
      <c r="D32" s="117"/>
      <c r="E32" s="110"/>
      <c r="F32" s="110"/>
      <c r="G32" s="99"/>
      <c r="H32" s="116"/>
      <c r="I32" s="58">
        <v>960.24</v>
      </c>
      <c r="J32" s="9">
        <v>44534</v>
      </c>
      <c r="K32" s="9">
        <v>44899</v>
      </c>
      <c r="L32" s="88">
        <v>960.24</v>
      </c>
      <c r="M32" s="17">
        <f t="shared" si="4"/>
        <v>1</v>
      </c>
      <c r="N32" s="18">
        <f t="shared" ref="N32:N37" si="6">M32</f>
        <v>1</v>
      </c>
      <c r="O32" s="76" t="s">
        <v>148</v>
      </c>
    </row>
    <row r="33" spans="1:15" s="5" customFormat="1" ht="50.25" customHeight="1" x14ac:dyDescent="0.25">
      <c r="A33" s="44" t="s">
        <v>159</v>
      </c>
      <c r="B33" s="71" t="s">
        <v>261</v>
      </c>
      <c r="C33" s="73" t="s">
        <v>163</v>
      </c>
      <c r="D33" s="14" t="s">
        <v>310</v>
      </c>
      <c r="E33" s="76" t="s">
        <v>288</v>
      </c>
      <c r="F33" s="111" t="s">
        <v>19</v>
      </c>
      <c r="G33" s="112" t="s">
        <v>158</v>
      </c>
      <c r="H33" s="115" t="s">
        <v>161</v>
      </c>
      <c r="I33" s="58">
        <v>7948.8</v>
      </c>
      <c r="J33" s="15">
        <v>44894</v>
      </c>
      <c r="K33" s="16" t="s">
        <v>162</v>
      </c>
      <c r="L33" s="88">
        <v>7948.8</v>
      </c>
      <c r="M33" s="17">
        <f t="shared" si="4"/>
        <v>1</v>
      </c>
      <c r="N33" s="18">
        <f t="shared" si="6"/>
        <v>1</v>
      </c>
      <c r="O33" s="76" t="s">
        <v>84</v>
      </c>
    </row>
    <row r="34" spans="1:15" s="5" customFormat="1" ht="30" customHeight="1" x14ac:dyDescent="0.25">
      <c r="A34" s="44" t="s">
        <v>160</v>
      </c>
      <c r="B34" s="71" t="s">
        <v>119</v>
      </c>
      <c r="C34" s="73" t="s">
        <v>164</v>
      </c>
      <c r="D34" s="14" t="s">
        <v>310</v>
      </c>
      <c r="E34" s="76" t="s">
        <v>288</v>
      </c>
      <c r="F34" s="111"/>
      <c r="G34" s="112"/>
      <c r="H34" s="115"/>
      <c r="I34" s="58">
        <v>17180.8</v>
      </c>
      <c r="J34" s="15">
        <v>44896</v>
      </c>
      <c r="K34" s="16" t="s">
        <v>162</v>
      </c>
      <c r="L34" s="88">
        <v>17180.8</v>
      </c>
      <c r="M34" s="17">
        <f t="shared" si="4"/>
        <v>1</v>
      </c>
      <c r="N34" s="18">
        <f t="shared" si="6"/>
        <v>1</v>
      </c>
      <c r="O34" s="76" t="s">
        <v>84</v>
      </c>
    </row>
    <row r="35" spans="1:15" s="5" customFormat="1" ht="53.25" customHeight="1" x14ac:dyDescent="0.25">
      <c r="A35" s="44" t="s">
        <v>340</v>
      </c>
      <c r="B35" s="19" t="s">
        <v>262</v>
      </c>
      <c r="C35" s="73" t="s">
        <v>165</v>
      </c>
      <c r="D35" s="14" t="s">
        <v>310</v>
      </c>
      <c r="E35" s="76" t="s">
        <v>289</v>
      </c>
      <c r="F35" s="111"/>
      <c r="G35" s="112"/>
      <c r="H35" s="115"/>
      <c r="I35" s="58">
        <v>19450.240000000002</v>
      </c>
      <c r="J35" s="15">
        <v>44894</v>
      </c>
      <c r="K35" s="16" t="s">
        <v>162</v>
      </c>
      <c r="L35" s="88">
        <v>19450.240000000002</v>
      </c>
      <c r="M35" s="17">
        <f t="shared" si="4"/>
        <v>1</v>
      </c>
      <c r="N35" s="18">
        <f t="shared" si="6"/>
        <v>1</v>
      </c>
      <c r="O35" s="76" t="s">
        <v>84</v>
      </c>
    </row>
    <row r="36" spans="1:15" s="5" customFormat="1" ht="72.75" customHeight="1" x14ac:dyDescent="0.25">
      <c r="A36" s="83" t="s">
        <v>166</v>
      </c>
      <c r="B36" s="71" t="s">
        <v>43</v>
      </c>
      <c r="C36" s="73" t="s">
        <v>113</v>
      </c>
      <c r="D36" s="20"/>
      <c r="E36" s="76" t="s">
        <v>290</v>
      </c>
      <c r="F36" s="77" t="s">
        <v>19</v>
      </c>
      <c r="G36" s="78" t="s">
        <v>167</v>
      </c>
      <c r="H36" s="80" t="s">
        <v>168</v>
      </c>
      <c r="I36" s="58">
        <v>3591811.69</v>
      </c>
      <c r="J36" s="79">
        <v>44494</v>
      </c>
      <c r="K36" s="22">
        <v>44736</v>
      </c>
      <c r="L36" s="88">
        <v>3591811.69</v>
      </c>
      <c r="M36" s="17">
        <f t="shared" si="4"/>
        <v>1</v>
      </c>
      <c r="N36" s="18">
        <f t="shared" si="6"/>
        <v>1</v>
      </c>
      <c r="O36" s="76" t="s">
        <v>84</v>
      </c>
    </row>
    <row r="37" spans="1:15" s="5" customFormat="1" ht="60" customHeight="1" x14ac:dyDescent="0.25">
      <c r="A37" s="44" t="s">
        <v>169</v>
      </c>
      <c r="B37" s="71" t="s">
        <v>263</v>
      </c>
      <c r="C37" s="73" t="s">
        <v>171</v>
      </c>
      <c r="D37" s="14" t="s">
        <v>311</v>
      </c>
      <c r="E37" s="76" t="s">
        <v>288</v>
      </c>
      <c r="F37" s="77" t="s">
        <v>19</v>
      </c>
      <c r="G37" s="113" t="s">
        <v>174</v>
      </c>
      <c r="H37" s="115" t="s">
        <v>173</v>
      </c>
      <c r="I37" s="58">
        <v>2205000</v>
      </c>
      <c r="J37" s="114">
        <v>44497</v>
      </c>
      <c r="K37" s="114">
        <v>44862</v>
      </c>
      <c r="L37" s="88">
        <v>0</v>
      </c>
      <c r="M37" s="17">
        <v>0</v>
      </c>
      <c r="N37" s="18">
        <f t="shared" si="6"/>
        <v>0</v>
      </c>
      <c r="O37" s="76" t="s">
        <v>84</v>
      </c>
    </row>
    <row r="38" spans="1:15" s="5" customFormat="1" ht="44.25" customHeight="1" x14ac:dyDescent="0.25">
      <c r="A38" s="83" t="s">
        <v>170</v>
      </c>
      <c r="B38" s="73" t="s">
        <v>264</v>
      </c>
      <c r="C38" s="73" t="s">
        <v>172</v>
      </c>
      <c r="D38" s="14" t="s">
        <v>311</v>
      </c>
      <c r="E38" s="76" t="s">
        <v>288</v>
      </c>
      <c r="F38" s="77" t="s">
        <v>19</v>
      </c>
      <c r="G38" s="113"/>
      <c r="H38" s="115"/>
      <c r="I38" s="58">
        <v>7898450</v>
      </c>
      <c r="J38" s="114"/>
      <c r="K38" s="114"/>
      <c r="L38" s="88">
        <v>7898450</v>
      </c>
      <c r="M38" s="17">
        <f t="shared" ref="M38:M44" si="7">ROUND(L38/I38,2)</f>
        <v>1</v>
      </c>
      <c r="N38" s="18">
        <f t="shared" ref="N38:N70" si="8">M38</f>
        <v>1</v>
      </c>
      <c r="O38" s="76" t="s">
        <v>84</v>
      </c>
    </row>
    <row r="39" spans="1:15" s="5" customFormat="1" ht="88.5" customHeight="1" x14ac:dyDescent="0.25">
      <c r="A39" s="44" t="s">
        <v>175</v>
      </c>
      <c r="B39" s="71" t="s">
        <v>265</v>
      </c>
      <c r="C39" s="7" t="s">
        <v>107</v>
      </c>
      <c r="D39" s="23"/>
      <c r="E39" s="76" t="s">
        <v>291</v>
      </c>
      <c r="F39" s="77" t="s">
        <v>19</v>
      </c>
      <c r="G39" s="71" t="s">
        <v>176</v>
      </c>
      <c r="H39" s="80" t="s">
        <v>177</v>
      </c>
      <c r="I39" s="58">
        <v>1924397.32</v>
      </c>
      <c r="J39" s="79">
        <v>44466</v>
      </c>
      <c r="K39" s="79">
        <f>J39+180</f>
        <v>44646</v>
      </c>
      <c r="L39" s="88">
        <v>1875907.29</v>
      </c>
      <c r="M39" s="17">
        <f t="shared" si="7"/>
        <v>0.97</v>
      </c>
      <c r="N39" s="18">
        <f t="shared" si="8"/>
        <v>0.97</v>
      </c>
      <c r="O39" s="76"/>
    </row>
    <row r="40" spans="1:15" s="5" customFormat="1" ht="60" x14ac:dyDescent="0.25">
      <c r="A40" s="44" t="s">
        <v>178</v>
      </c>
      <c r="B40" s="71" t="s">
        <v>153</v>
      </c>
      <c r="C40" s="73" t="s">
        <v>179</v>
      </c>
      <c r="D40" s="14" t="s">
        <v>312</v>
      </c>
      <c r="E40" s="76" t="s">
        <v>292</v>
      </c>
      <c r="F40" s="76" t="s">
        <v>19</v>
      </c>
      <c r="G40" s="71" t="s">
        <v>180</v>
      </c>
      <c r="H40" s="80" t="s">
        <v>338</v>
      </c>
      <c r="I40" s="58">
        <v>1072000</v>
      </c>
      <c r="J40" s="79">
        <v>44140</v>
      </c>
      <c r="K40" s="79">
        <f>J40+365</f>
        <v>44505</v>
      </c>
      <c r="L40" s="88">
        <v>1072000</v>
      </c>
      <c r="M40" s="17">
        <f t="shared" si="7"/>
        <v>1</v>
      </c>
      <c r="N40" s="18">
        <f t="shared" si="8"/>
        <v>1</v>
      </c>
      <c r="O40" s="76" t="s">
        <v>84</v>
      </c>
    </row>
    <row r="41" spans="1:15" s="5" customFormat="1" ht="60" x14ac:dyDescent="0.25">
      <c r="A41" s="83" t="s">
        <v>181</v>
      </c>
      <c r="B41" s="73" t="s">
        <v>266</v>
      </c>
      <c r="C41" s="73" t="s">
        <v>39</v>
      </c>
      <c r="D41" s="14" t="s">
        <v>313</v>
      </c>
      <c r="E41" s="76" t="s">
        <v>293</v>
      </c>
      <c r="F41" s="76" t="s">
        <v>19</v>
      </c>
      <c r="G41" s="71" t="s">
        <v>183</v>
      </c>
      <c r="H41" s="75" t="s">
        <v>182</v>
      </c>
      <c r="I41" s="58">
        <v>816000</v>
      </c>
      <c r="J41" s="79">
        <v>44356</v>
      </c>
      <c r="K41" s="79">
        <f>J41+365</f>
        <v>44721</v>
      </c>
      <c r="L41" s="88">
        <v>793837.5</v>
      </c>
      <c r="M41" s="17">
        <f t="shared" si="7"/>
        <v>0.97</v>
      </c>
      <c r="N41" s="18">
        <f t="shared" si="8"/>
        <v>0.97</v>
      </c>
      <c r="O41" s="76" t="s">
        <v>84</v>
      </c>
    </row>
    <row r="42" spans="1:15" s="5" customFormat="1" ht="60" x14ac:dyDescent="0.25">
      <c r="A42" s="44" t="s">
        <v>181</v>
      </c>
      <c r="B42" s="73" t="s">
        <v>266</v>
      </c>
      <c r="C42" s="73" t="s">
        <v>187</v>
      </c>
      <c r="D42" s="14" t="s">
        <v>314</v>
      </c>
      <c r="E42" s="76" t="s">
        <v>294</v>
      </c>
      <c r="F42" s="76" t="s">
        <v>19</v>
      </c>
      <c r="G42" s="71" t="s">
        <v>185</v>
      </c>
      <c r="H42" s="75" t="s">
        <v>186</v>
      </c>
      <c r="I42" s="88">
        <v>8215762.5700000003</v>
      </c>
      <c r="J42" s="79">
        <v>44278</v>
      </c>
      <c r="K42" s="79">
        <f>J42+365</f>
        <v>44643</v>
      </c>
      <c r="L42" s="88">
        <v>8088380.4500000002</v>
      </c>
      <c r="M42" s="17">
        <f t="shared" si="7"/>
        <v>0.98</v>
      </c>
      <c r="N42" s="18">
        <f t="shared" si="8"/>
        <v>0.98</v>
      </c>
      <c r="O42" s="76" t="s">
        <v>84</v>
      </c>
    </row>
    <row r="43" spans="1:15" s="5" customFormat="1" ht="54" customHeight="1" x14ac:dyDescent="0.25">
      <c r="A43" s="83" t="s">
        <v>188</v>
      </c>
      <c r="B43" s="71" t="s">
        <v>267</v>
      </c>
      <c r="C43" s="73" t="s">
        <v>189</v>
      </c>
      <c r="D43" s="14" t="s">
        <v>315</v>
      </c>
      <c r="E43" s="76" t="s">
        <v>295</v>
      </c>
      <c r="F43" s="76" t="s">
        <v>19</v>
      </c>
      <c r="G43" s="71" t="s">
        <v>184</v>
      </c>
      <c r="H43" s="75" t="s">
        <v>190</v>
      </c>
      <c r="I43" s="88">
        <v>21236670</v>
      </c>
      <c r="J43" s="79">
        <v>44278</v>
      </c>
      <c r="K43" s="79">
        <v>44643</v>
      </c>
      <c r="L43" s="88">
        <v>6212378.0700000003</v>
      </c>
      <c r="M43" s="17">
        <f t="shared" si="7"/>
        <v>0.28999999999999998</v>
      </c>
      <c r="N43" s="18">
        <f t="shared" si="8"/>
        <v>0.28999999999999998</v>
      </c>
      <c r="O43" s="76" t="s">
        <v>341</v>
      </c>
    </row>
    <row r="44" spans="1:15" s="5" customFormat="1" ht="60" x14ac:dyDescent="0.25">
      <c r="A44" s="44" t="s">
        <v>188</v>
      </c>
      <c r="B44" s="71" t="s">
        <v>267</v>
      </c>
      <c r="C44" s="73" t="s">
        <v>193</v>
      </c>
      <c r="D44" s="14" t="s">
        <v>315</v>
      </c>
      <c r="E44" s="76" t="s">
        <v>293</v>
      </c>
      <c r="F44" s="76" t="s">
        <v>19</v>
      </c>
      <c r="G44" s="71" t="s">
        <v>191</v>
      </c>
      <c r="H44" s="75" t="s">
        <v>192</v>
      </c>
      <c r="I44" s="82">
        <v>4519303.3600000003</v>
      </c>
      <c r="J44" s="79">
        <v>44278</v>
      </c>
      <c r="K44" s="79">
        <v>44643</v>
      </c>
      <c r="L44" s="88">
        <v>3083503.59</v>
      </c>
      <c r="M44" s="17">
        <f t="shared" si="7"/>
        <v>0.68</v>
      </c>
      <c r="N44" s="18">
        <f t="shared" si="8"/>
        <v>0.68</v>
      </c>
      <c r="O44" s="76" t="s">
        <v>326</v>
      </c>
    </row>
    <row r="45" spans="1:15" s="5" customFormat="1" ht="186" customHeight="1" x14ac:dyDescent="0.25">
      <c r="A45" s="83" t="s">
        <v>196</v>
      </c>
      <c r="B45" s="73" t="s">
        <v>268</v>
      </c>
      <c r="C45" s="73" t="s">
        <v>102</v>
      </c>
      <c r="D45" s="14" t="s">
        <v>316</v>
      </c>
      <c r="E45" s="76" t="s">
        <v>296</v>
      </c>
      <c r="F45" s="76" t="s">
        <v>19</v>
      </c>
      <c r="G45" s="71" t="s">
        <v>194</v>
      </c>
      <c r="H45" s="75" t="s">
        <v>195</v>
      </c>
      <c r="I45" s="82" t="s">
        <v>328</v>
      </c>
      <c r="J45" s="79">
        <v>44412</v>
      </c>
      <c r="K45" s="79">
        <f>J45+365</f>
        <v>44777</v>
      </c>
      <c r="L45" s="88">
        <v>6440085</v>
      </c>
      <c r="M45" s="17">
        <v>0</v>
      </c>
      <c r="N45" s="18">
        <v>0</v>
      </c>
      <c r="O45" s="76" t="s">
        <v>84</v>
      </c>
    </row>
    <row r="46" spans="1:15" s="5" customFormat="1" ht="60" x14ac:dyDescent="0.25">
      <c r="A46" s="44" t="s">
        <v>200</v>
      </c>
      <c r="B46" s="71" t="s">
        <v>269</v>
      </c>
      <c r="C46" s="73" t="s">
        <v>199</v>
      </c>
      <c r="D46" s="8" t="s">
        <v>317</v>
      </c>
      <c r="E46" s="76" t="s">
        <v>297</v>
      </c>
      <c r="F46" s="76" t="s">
        <v>19</v>
      </c>
      <c r="G46" s="71" t="s">
        <v>197</v>
      </c>
      <c r="H46" s="75" t="s">
        <v>198</v>
      </c>
      <c r="I46" s="59">
        <v>50000</v>
      </c>
      <c r="J46" s="79">
        <v>43070</v>
      </c>
      <c r="K46" s="79">
        <v>44957</v>
      </c>
      <c r="L46" s="88">
        <v>45226.43</v>
      </c>
      <c r="M46" s="17">
        <f t="shared" ref="M46:M53" si="9">ROUND(L46/I46,2)</f>
        <v>0.9</v>
      </c>
      <c r="N46" s="18">
        <f t="shared" si="8"/>
        <v>0.9</v>
      </c>
      <c r="O46" s="76" t="s">
        <v>84</v>
      </c>
    </row>
    <row r="47" spans="1:15" s="5" customFormat="1" ht="85.5" customHeight="1" x14ac:dyDescent="0.25">
      <c r="A47" s="83" t="s">
        <v>202</v>
      </c>
      <c r="B47" s="71" t="s">
        <v>270</v>
      </c>
      <c r="C47" s="73" t="s">
        <v>204</v>
      </c>
      <c r="D47" s="14" t="s">
        <v>318</v>
      </c>
      <c r="E47" s="76" t="s">
        <v>298</v>
      </c>
      <c r="F47" s="76" t="s">
        <v>19</v>
      </c>
      <c r="G47" s="71" t="s">
        <v>201</v>
      </c>
      <c r="H47" s="75" t="s">
        <v>203</v>
      </c>
      <c r="I47" s="82">
        <v>146820</v>
      </c>
      <c r="J47" s="79">
        <v>44364</v>
      </c>
      <c r="K47" s="79">
        <f>J47+365</f>
        <v>44729</v>
      </c>
      <c r="L47" s="88">
        <v>146820</v>
      </c>
      <c r="M47" s="17">
        <f t="shared" si="9"/>
        <v>1</v>
      </c>
      <c r="N47" s="18">
        <f t="shared" si="8"/>
        <v>1</v>
      </c>
      <c r="O47" s="76" t="s">
        <v>84</v>
      </c>
    </row>
    <row r="48" spans="1:15" s="5" customFormat="1" ht="48.75" customHeight="1" x14ac:dyDescent="0.25">
      <c r="A48" s="83" t="s">
        <v>208</v>
      </c>
      <c r="B48" s="71" t="s">
        <v>271</v>
      </c>
      <c r="C48" s="73"/>
      <c r="D48" s="73" t="s">
        <v>103</v>
      </c>
      <c r="E48" s="76" t="s">
        <v>299</v>
      </c>
      <c r="F48" s="110" t="s">
        <v>19</v>
      </c>
      <c r="G48" s="99" t="s">
        <v>205</v>
      </c>
      <c r="H48" s="109" t="s">
        <v>206</v>
      </c>
      <c r="I48" s="82">
        <v>162000</v>
      </c>
      <c r="J48" s="79">
        <v>44365</v>
      </c>
      <c r="K48" s="79">
        <v>44730</v>
      </c>
      <c r="L48" s="88">
        <v>162000</v>
      </c>
      <c r="M48" s="17">
        <f t="shared" si="9"/>
        <v>1</v>
      </c>
      <c r="N48" s="18">
        <f t="shared" si="8"/>
        <v>1</v>
      </c>
      <c r="O48" s="76" t="s">
        <v>84</v>
      </c>
    </row>
    <row r="49" spans="1:15" s="5" customFormat="1" ht="45" x14ac:dyDescent="0.25">
      <c r="A49" s="83" t="s">
        <v>209</v>
      </c>
      <c r="B49" s="71" t="s">
        <v>272</v>
      </c>
      <c r="C49" s="73" t="s">
        <v>207</v>
      </c>
      <c r="D49" s="73" t="s">
        <v>207</v>
      </c>
      <c r="E49" s="76" t="s">
        <v>300</v>
      </c>
      <c r="F49" s="110"/>
      <c r="G49" s="99"/>
      <c r="H49" s="109"/>
      <c r="I49" s="82">
        <v>137400</v>
      </c>
      <c r="J49" s="79">
        <v>44405</v>
      </c>
      <c r="K49" s="79">
        <v>44770</v>
      </c>
      <c r="L49" s="88">
        <v>68700</v>
      </c>
      <c r="M49" s="17">
        <f t="shared" si="9"/>
        <v>0.5</v>
      </c>
      <c r="N49" s="18">
        <f t="shared" si="8"/>
        <v>0.5</v>
      </c>
      <c r="O49" s="76" t="s">
        <v>84</v>
      </c>
    </row>
    <row r="50" spans="1:15" s="5" customFormat="1" ht="60" x14ac:dyDescent="0.25">
      <c r="A50" s="44" t="s">
        <v>211</v>
      </c>
      <c r="B50" s="73" t="s">
        <v>273</v>
      </c>
      <c r="C50" s="73"/>
      <c r="D50" s="73" t="s">
        <v>213</v>
      </c>
      <c r="E50" s="76" t="s">
        <v>301</v>
      </c>
      <c r="F50" s="76"/>
      <c r="G50" s="71" t="s">
        <v>210</v>
      </c>
      <c r="H50" s="75" t="s">
        <v>212</v>
      </c>
      <c r="I50" s="82">
        <v>6636000</v>
      </c>
      <c r="J50" s="79">
        <v>44760</v>
      </c>
      <c r="K50" s="79">
        <v>45125</v>
      </c>
      <c r="L50" s="58">
        <v>4669918.28</v>
      </c>
      <c r="M50" s="17">
        <f t="shared" si="9"/>
        <v>0.7</v>
      </c>
      <c r="N50" s="18">
        <f t="shared" si="8"/>
        <v>0.7</v>
      </c>
      <c r="O50" s="76" t="s">
        <v>326</v>
      </c>
    </row>
    <row r="51" spans="1:15" s="5" customFormat="1" ht="72" x14ac:dyDescent="0.25">
      <c r="A51" s="44" t="s">
        <v>160</v>
      </c>
      <c r="B51" s="71" t="s">
        <v>119</v>
      </c>
      <c r="C51" s="37"/>
      <c r="D51" s="8" t="s">
        <v>216</v>
      </c>
      <c r="E51" s="76" t="s">
        <v>302</v>
      </c>
      <c r="F51" s="76" t="s">
        <v>19</v>
      </c>
      <c r="G51" s="71" t="s">
        <v>214</v>
      </c>
      <c r="H51" s="45" t="s">
        <v>215</v>
      </c>
      <c r="I51" s="82">
        <v>420000</v>
      </c>
      <c r="J51" s="79">
        <v>44608</v>
      </c>
      <c r="K51" s="79">
        <v>44973</v>
      </c>
      <c r="L51" s="88">
        <v>420000</v>
      </c>
      <c r="M51" s="17">
        <f t="shared" si="9"/>
        <v>1</v>
      </c>
      <c r="N51" s="18">
        <f t="shared" si="8"/>
        <v>1</v>
      </c>
      <c r="O51" s="76" t="s">
        <v>84</v>
      </c>
    </row>
    <row r="52" spans="1:15" s="5" customFormat="1" ht="90" customHeight="1" x14ac:dyDescent="0.25">
      <c r="A52" s="44" t="s">
        <v>220</v>
      </c>
      <c r="B52" s="71" t="s">
        <v>274</v>
      </c>
      <c r="C52" s="73" t="s">
        <v>219</v>
      </c>
      <c r="D52" s="8" t="s">
        <v>319</v>
      </c>
      <c r="E52" s="76" t="s">
        <v>303</v>
      </c>
      <c r="F52" s="76" t="s">
        <v>19</v>
      </c>
      <c r="G52" s="71" t="s">
        <v>217</v>
      </c>
      <c r="H52" s="45" t="s">
        <v>218</v>
      </c>
      <c r="I52" s="82">
        <v>42487005.32</v>
      </c>
      <c r="J52" s="79">
        <v>44795</v>
      </c>
      <c r="K52" s="79">
        <v>45344</v>
      </c>
      <c r="L52" s="88">
        <v>42487005.32</v>
      </c>
      <c r="M52" s="17">
        <f t="shared" si="9"/>
        <v>1</v>
      </c>
      <c r="N52" s="18">
        <f t="shared" si="8"/>
        <v>1</v>
      </c>
      <c r="O52" s="76" t="s">
        <v>326</v>
      </c>
    </row>
    <row r="53" spans="1:15" s="41" customFormat="1" ht="84" x14ac:dyDescent="0.25">
      <c r="A53" s="83" t="s">
        <v>223</v>
      </c>
      <c r="B53" s="71" t="s">
        <v>275</v>
      </c>
      <c r="C53" s="73" t="s">
        <v>224</v>
      </c>
      <c r="D53" s="8" t="s">
        <v>320</v>
      </c>
      <c r="E53" s="73" t="s">
        <v>304</v>
      </c>
      <c r="F53" s="73" t="s">
        <v>19</v>
      </c>
      <c r="G53" s="71" t="s">
        <v>221</v>
      </c>
      <c r="H53" s="45" t="s">
        <v>222</v>
      </c>
      <c r="I53" s="82">
        <v>56454201.990000002</v>
      </c>
      <c r="J53" s="79">
        <v>44795</v>
      </c>
      <c r="K53" s="79">
        <v>45526</v>
      </c>
      <c r="L53" s="88">
        <v>55560872.890000001</v>
      </c>
      <c r="M53" s="39">
        <f t="shared" si="9"/>
        <v>0.98</v>
      </c>
      <c r="N53" s="40">
        <f t="shared" si="8"/>
        <v>0.98</v>
      </c>
      <c r="O53" s="73" t="s">
        <v>84</v>
      </c>
    </row>
    <row r="54" spans="1:15" s="5" customFormat="1" ht="60" x14ac:dyDescent="0.25">
      <c r="A54" s="83" t="s">
        <v>245</v>
      </c>
      <c r="B54" s="71" t="s">
        <v>276</v>
      </c>
      <c r="C54" s="7" t="s">
        <v>321</v>
      </c>
      <c r="D54" s="14" t="s">
        <v>322</v>
      </c>
      <c r="E54" s="76" t="s">
        <v>300</v>
      </c>
      <c r="F54" s="73" t="s">
        <v>19</v>
      </c>
      <c r="G54" s="71" t="s">
        <v>225</v>
      </c>
      <c r="H54" s="72" t="s">
        <v>235</v>
      </c>
      <c r="I54" s="82">
        <v>1040.55</v>
      </c>
      <c r="J54" s="79">
        <v>44770</v>
      </c>
      <c r="K54" s="79">
        <v>45135</v>
      </c>
      <c r="L54" s="88">
        <v>0</v>
      </c>
      <c r="M54" s="38">
        <v>0</v>
      </c>
      <c r="N54" s="18">
        <f t="shared" si="8"/>
        <v>0</v>
      </c>
      <c r="O54" s="76" t="s">
        <v>337</v>
      </c>
    </row>
    <row r="55" spans="1:15" s="5" customFormat="1" ht="45" x14ac:dyDescent="0.25">
      <c r="A55" s="83" t="s">
        <v>246</v>
      </c>
      <c r="B55" s="71" t="s">
        <v>277</v>
      </c>
      <c r="C55" s="7" t="s">
        <v>354</v>
      </c>
      <c r="D55" s="8" t="s">
        <v>323</v>
      </c>
      <c r="E55" s="76" t="s">
        <v>305</v>
      </c>
      <c r="F55" s="73" t="s">
        <v>19</v>
      </c>
      <c r="G55" s="71" t="s">
        <v>226</v>
      </c>
      <c r="H55" s="72" t="s">
        <v>236</v>
      </c>
      <c r="I55" s="62">
        <v>3319383.17</v>
      </c>
      <c r="J55" s="79">
        <v>44848</v>
      </c>
      <c r="K55" s="79">
        <f>J55+366</f>
        <v>45214</v>
      </c>
      <c r="L55" s="81">
        <v>3290312.6</v>
      </c>
      <c r="M55" s="17">
        <f>ROUND(L55/I55,2)</f>
        <v>0.99</v>
      </c>
      <c r="N55" s="18">
        <f t="shared" si="8"/>
        <v>0.99</v>
      </c>
      <c r="O55" s="76" t="s">
        <v>329</v>
      </c>
    </row>
    <row r="56" spans="1:15" s="5" customFormat="1" ht="72" x14ac:dyDescent="0.25">
      <c r="A56" s="83" t="s">
        <v>247</v>
      </c>
      <c r="B56" s="71" t="s">
        <v>34</v>
      </c>
      <c r="C56" s="7" t="s">
        <v>355</v>
      </c>
      <c r="D56" s="23" t="s">
        <v>356</v>
      </c>
      <c r="E56" s="76" t="s">
        <v>306</v>
      </c>
      <c r="F56" s="73" t="s">
        <v>19</v>
      </c>
      <c r="G56" s="71" t="s">
        <v>227</v>
      </c>
      <c r="H56" s="72" t="s">
        <v>237</v>
      </c>
      <c r="I56" s="82">
        <v>10149745.109999999</v>
      </c>
      <c r="J56" s="79">
        <v>44866</v>
      </c>
      <c r="K56" s="79">
        <v>45229</v>
      </c>
      <c r="L56" s="81">
        <v>10149745.109999999</v>
      </c>
      <c r="M56" s="17">
        <f>ROUND(L56/I56,2)</f>
        <v>1</v>
      </c>
      <c r="N56" s="18">
        <f t="shared" si="8"/>
        <v>1</v>
      </c>
      <c r="O56" s="76" t="s">
        <v>329</v>
      </c>
    </row>
    <row r="57" spans="1:15" s="5" customFormat="1" ht="96.75" customHeight="1" x14ac:dyDescent="0.25">
      <c r="A57" s="83" t="s">
        <v>248</v>
      </c>
      <c r="B57" s="71" t="s">
        <v>43</v>
      </c>
      <c r="C57" s="7" t="s">
        <v>357</v>
      </c>
      <c r="D57" s="23" t="s">
        <v>358</v>
      </c>
      <c r="E57" s="76" t="s">
        <v>307</v>
      </c>
      <c r="F57" s="73" t="s">
        <v>19</v>
      </c>
      <c r="G57" s="71" t="s">
        <v>228</v>
      </c>
      <c r="H57" s="72" t="s">
        <v>238</v>
      </c>
      <c r="I57" s="82">
        <v>3196474.9</v>
      </c>
      <c r="J57" s="79">
        <v>44866</v>
      </c>
      <c r="K57" s="79">
        <v>45046</v>
      </c>
      <c r="L57" s="81">
        <v>3196474.9</v>
      </c>
      <c r="M57" s="17">
        <f>ROUND(L57/I57,2)</f>
        <v>1</v>
      </c>
      <c r="N57" s="18">
        <f t="shared" si="8"/>
        <v>1</v>
      </c>
      <c r="O57" s="76" t="s">
        <v>329</v>
      </c>
    </row>
    <row r="58" spans="1:15" s="53" customFormat="1" ht="60" x14ac:dyDescent="0.25">
      <c r="A58" s="47" t="s">
        <v>249</v>
      </c>
      <c r="B58" s="31" t="s">
        <v>278</v>
      </c>
      <c r="C58" s="32" t="s">
        <v>359</v>
      </c>
      <c r="D58" s="90" t="s">
        <v>360</v>
      </c>
      <c r="E58" s="30" t="s">
        <v>361</v>
      </c>
      <c r="F58" s="30"/>
      <c r="G58" s="98" t="s">
        <v>229</v>
      </c>
      <c r="H58" s="100" t="s">
        <v>239</v>
      </c>
      <c r="I58" s="91">
        <v>16279</v>
      </c>
      <c r="J58" s="92">
        <v>44839</v>
      </c>
      <c r="K58" s="92">
        <v>45204</v>
      </c>
      <c r="L58" s="55">
        <v>670.5</v>
      </c>
      <c r="M58" s="38">
        <f>ROUND(L58/I58,2)</f>
        <v>0.04</v>
      </c>
      <c r="N58" s="93">
        <f t="shared" si="8"/>
        <v>0.04</v>
      </c>
      <c r="O58" s="31" t="s">
        <v>329</v>
      </c>
    </row>
    <row r="59" spans="1:15" s="53" customFormat="1" ht="60" x14ac:dyDescent="0.25">
      <c r="A59" s="47" t="s">
        <v>250</v>
      </c>
      <c r="B59" s="31" t="s">
        <v>279</v>
      </c>
      <c r="C59" s="32" t="s">
        <v>364</v>
      </c>
      <c r="D59" s="90" t="s">
        <v>360</v>
      </c>
      <c r="E59" s="30" t="s">
        <v>330</v>
      </c>
      <c r="F59" s="30"/>
      <c r="G59" s="98"/>
      <c r="H59" s="101"/>
      <c r="I59" s="91">
        <v>750.48</v>
      </c>
      <c r="J59" s="94">
        <v>44839</v>
      </c>
      <c r="K59" s="94">
        <v>45204</v>
      </c>
      <c r="L59" s="55" t="s">
        <v>337</v>
      </c>
      <c r="M59" s="10" t="s">
        <v>337</v>
      </c>
      <c r="N59" s="35" t="str">
        <f t="shared" si="8"/>
        <v>-</v>
      </c>
      <c r="O59" s="31" t="s">
        <v>329</v>
      </c>
    </row>
    <row r="60" spans="1:15" s="53" customFormat="1" ht="45" x14ac:dyDescent="0.25">
      <c r="A60" s="47" t="s">
        <v>251</v>
      </c>
      <c r="B60" s="31" t="s">
        <v>280</v>
      </c>
      <c r="C60" s="32" t="s">
        <v>363</v>
      </c>
      <c r="D60" s="90" t="s">
        <v>360</v>
      </c>
      <c r="E60" s="30" t="s">
        <v>336</v>
      </c>
      <c r="F60" s="30"/>
      <c r="G60" s="98"/>
      <c r="H60" s="101"/>
      <c r="I60" s="91">
        <v>60645.919999999998</v>
      </c>
      <c r="J60" s="94">
        <v>44839</v>
      </c>
      <c r="K60" s="94">
        <v>45204</v>
      </c>
      <c r="L60" s="55">
        <v>653.29999999999995</v>
      </c>
      <c r="M60" s="10">
        <f t="shared" ref="M60:M67" si="10">ROUND(L60/I60,2)</f>
        <v>0.01</v>
      </c>
      <c r="N60" s="35">
        <f t="shared" si="8"/>
        <v>0.01</v>
      </c>
      <c r="O60" s="31" t="s">
        <v>329</v>
      </c>
    </row>
    <row r="61" spans="1:15" s="53" customFormat="1" ht="45" x14ac:dyDescent="0.25">
      <c r="A61" s="47" t="s">
        <v>252</v>
      </c>
      <c r="B61" s="31" t="s">
        <v>281</v>
      </c>
      <c r="C61" s="32" t="s">
        <v>362</v>
      </c>
      <c r="D61" s="90" t="s">
        <v>360</v>
      </c>
      <c r="E61" s="30" t="s">
        <v>308</v>
      </c>
      <c r="F61" s="30"/>
      <c r="G61" s="98"/>
      <c r="H61" s="101"/>
      <c r="I61" s="91">
        <v>29933.74</v>
      </c>
      <c r="J61" s="94">
        <v>44839</v>
      </c>
      <c r="K61" s="94">
        <v>45204</v>
      </c>
      <c r="L61" s="55">
        <v>4397</v>
      </c>
      <c r="M61" s="10">
        <f t="shared" si="10"/>
        <v>0.15</v>
      </c>
      <c r="N61" s="35">
        <f t="shared" si="8"/>
        <v>0.15</v>
      </c>
      <c r="O61" s="31" t="s">
        <v>329</v>
      </c>
    </row>
    <row r="62" spans="1:15" s="53" customFormat="1" ht="45" x14ac:dyDescent="0.25">
      <c r="A62" s="47" t="s">
        <v>253</v>
      </c>
      <c r="B62" s="31" t="s">
        <v>282</v>
      </c>
      <c r="C62" s="32" t="s">
        <v>365</v>
      </c>
      <c r="D62" s="90" t="s">
        <v>360</v>
      </c>
      <c r="E62" s="30" t="s">
        <v>335</v>
      </c>
      <c r="F62" s="30"/>
      <c r="G62" s="98"/>
      <c r="H62" s="101"/>
      <c r="I62" s="91">
        <v>1594.3</v>
      </c>
      <c r="J62" s="94">
        <v>44839</v>
      </c>
      <c r="K62" s="94">
        <v>45204</v>
      </c>
      <c r="L62" s="55">
        <v>14.9</v>
      </c>
      <c r="M62" s="10">
        <f t="shared" si="10"/>
        <v>0.01</v>
      </c>
      <c r="N62" s="35">
        <f t="shared" si="8"/>
        <v>0.01</v>
      </c>
      <c r="O62" s="31" t="s">
        <v>329</v>
      </c>
    </row>
    <row r="63" spans="1:15" s="53" customFormat="1" ht="60" x14ac:dyDescent="0.25">
      <c r="A63" s="47" t="s">
        <v>254</v>
      </c>
      <c r="B63" s="31" t="s">
        <v>283</v>
      </c>
      <c r="C63" s="32" t="s">
        <v>366</v>
      </c>
      <c r="D63" s="90" t="s">
        <v>360</v>
      </c>
      <c r="E63" s="30" t="s">
        <v>332</v>
      </c>
      <c r="F63" s="30"/>
      <c r="G63" s="98"/>
      <c r="H63" s="101"/>
      <c r="I63" s="91">
        <v>3959.3</v>
      </c>
      <c r="J63" s="94">
        <v>44839</v>
      </c>
      <c r="K63" s="94">
        <v>45204</v>
      </c>
      <c r="L63" s="55">
        <v>57.8</v>
      </c>
      <c r="M63" s="10">
        <f t="shared" si="10"/>
        <v>0.01</v>
      </c>
      <c r="N63" s="35">
        <f t="shared" si="8"/>
        <v>0.01</v>
      </c>
      <c r="O63" s="31" t="s">
        <v>329</v>
      </c>
    </row>
    <row r="64" spans="1:15" s="53" customFormat="1" ht="45" x14ac:dyDescent="0.25">
      <c r="A64" s="47" t="s">
        <v>255</v>
      </c>
      <c r="B64" s="31" t="s">
        <v>284</v>
      </c>
      <c r="C64" s="32" t="s">
        <v>367</v>
      </c>
      <c r="D64" s="90" t="s">
        <v>360</v>
      </c>
      <c r="E64" s="30" t="s">
        <v>334</v>
      </c>
      <c r="F64" s="30"/>
      <c r="G64" s="98"/>
      <c r="H64" s="101"/>
      <c r="I64" s="91">
        <v>219870</v>
      </c>
      <c r="J64" s="94">
        <v>44839</v>
      </c>
      <c r="K64" s="94">
        <v>45204</v>
      </c>
      <c r="L64" s="54">
        <v>4188</v>
      </c>
      <c r="M64" s="10">
        <f t="shared" si="10"/>
        <v>0.02</v>
      </c>
      <c r="N64" s="35">
        <f t="shared" si="8"/>
        <v>0.02</v>
      </c>
      <c r="O64" s="31" t="s">
        <v>329</v>
      </c>
    </row>
    <row r="65" spans="1:15" s="53" customFormat="1" ht="60" x14ac:dyDescent="0.25">
      <c r="A65" s="47" t="s">
        <v>256</v>
      </c>
      <c r="B65" s="31" t="s">
        <v>285</v>
      </c>
      <c r="C65" s="32" t="s">
        <v>368</v>
      </c>
      <c r="D65" s="90" t="s">
        <v>360</v>
      </c>
      <c r="E65" s="30" t="s">
        <v>333</v>
      </c>
      <c r="F65" s="30"/>
      <c r="G65" s="98"/>
      <c r="H65" s="101"/>
      <c r="I65" s="91">
        <v>6736.5</v>
      </c>
      <c r="J65" s="94">
        <v>44839</v>
      </c>
      <c r="K65" s="94">
        <v>45204</v>
      </c>
      <c r="L65" s="54">
        <v>224.55</v>
      </c>
      <c r="M65" s="10">
        <f t="shared" si="10"/>
        <v>0.03</v>
      </c>
      <c r="N65" s="35">
        <f t="shared" si="8"/>
        <v>0.03</v>
      </c>
      <c r="O65" s="31" t="s">
        <v>329</v>
      </c>
    </row>
    <row r="66" spans="1:15" s="53" customFormat="1" ht="60" x14ac:dyDescent="0.25">
      <c r="A66" s="47" t="s">
        <v>257</v>
      </c>
      <c r="B66" s="31" t="s">
        <v>286</v>
      </c>
      <c r="C66" s="32" t="s">
        <v>369</v>
      </c>
      <c r="D66" s="90" t="s">
        <v>360</v>
      </c>
      <c r="E66" s="30" t="s">
        <v>331</v>
      </c>
      <c r="F66" s="30"/>
      <c r="G66" s="98"/>
      <c r="H66" s="102"/>
      <c r="I66" s="91">
        <v>4561.8999999999996</v>
      </c>
      <c r="J66" s="94">
        <v>44839</v>
      </c>
      <c r="K66" s="94">
        <v>45204</v>
      </c>
      <c r="L66" s="54">
        <v>17.45</v>
      </c>
      <c r="M66" s="10">
        <f t="shared" si="10"/>
        <v>0</v>
      </c>
      <c r="N66" s="35">
        <f t="shared" si="8"/>
        <v>0</v>
      </c>
      <c r="O66" s="31" t="s">
        <v>329</v>
      </c>
    </row>
    <row r="67" spans="1:15" s="5" customFormat="1" ht="60" x14ac:dyDescent="0.25">
      <c r="A67" s="83" t="s">
        <v>258</v>
      </c>
      <c r="B67" s="71" t="s">
        <v>43</v>
      </c>
      <c r="C67" s="7" t="s">
        <v>353</v>
      </c>
      <c r="D67" s="23" t="s">
        <v>352</v>
      </c>
      <c r="E67" s="76" t="s">
        <v>309</v>
      </c>
      <c r="F67" s="76" t="s">
        <v>19</v>
      </c>
      <c r="G67" s="71" t="s">
        <v>230</v>
      </c>
      <c r="H67" s="72" t="s">
        <v>240</v>
      </c>
      <c r="I67" s="63">
        <v>42982590.490000002</v>
      </c>
      <c r="J67" s="95">
        <v>44970</v>
      </c>
      <c r="K67" s="86">
        <v>45334</v>
      </c>
      <c r="L67" s="64">
        <v>41983784.240000002</v>
      </c>
      <c r="M67" s="17">
        <f t="shared" si="10"/>
        <v>0.98</v>
      </c>
      <c r="N67" s="18">
        <f t="shared" si="8"/>
        <v>0.98</v>
      </c>
      <c r="O67" s="74" t="s">
        <v>326</v>
      </c>
    </row>
    <row r="68" spans="1:15" s="5" customFormat="1" ht="60" x14ac:dyDescent="0.25">
      <c r="A68" s="83" t="s">
        <v>170</v>
      </c>
      <c r="B68" s="71" t="s">
        <v>264</v>
      </c>
      <c r="C68" s="7" t="s">
        <v>351</v>
      </c>
      <c r="D68" s="23"/>
      <c r="E68" s="76" t="s">
        <v>339</v>
      </c>
      <c r="F68" s="76" t="s">
        <v>19</v>
      </c>
      <c r="G68" s="71" t="s">
        <v>231</v>
      </c>
      <c r="H68" s="72" t="s">
        <v>241</v>
      </c>
      <c r="I68" s="59">
        <v>20090000</v>
      </c>
      <c r="J68" s="95">
        <v>44833</v>
      </c>
      <c r="K68" s="86">
        <v>45564</v>
      </c>
      <c r="L68" s="88">
        <v>11919432</v>
      </c>
      <c r="M68" s="17">
        <f>ROUND(L68/I68,2)</f>
        <v>0.59</v>
      </c>
      <c r="N68" s="18">
        <f t="shared" si="8"/>
        <v>0.59</v>
      </c>
      <c r="O68" s="74" t="s">
        <v>326</v>
      </c>
    </row>
    <row r="69" spans="1:15" s="5" customFormat="1" ht="36.75" customHeight="1" x14ac:dyDescent="0.25">
      <c r="A69" s="146" t="s">
        <v>211</v>
      </c>
      <c r="B69" s="104" t="s">
        <v>273</v>
      </c>
      <c r="C69" s="105" t="s">
        <v>349</v>
      </c>
      <c r="D69" s="107" t="s">
        <v>348</v>
      </c>
      <c r="E69" s="108" t="s">
        <v>350</v>
      </c>
      <c r="F69" s="108" t="s">
        <v>19</v>
      </c>
      <c r="G69" s="99" t="s">
        <v>232</v>
      </c>
      <c r="H69" s="103" t="s">
        <v>242</v>
      </c>
      <c r="I69" s="144">
        <v>48089000</v>
      </c>
      <c r="J69" s="152" t="s">
        <v>327</v>
      </c>
      <c r="K69" s="154">
        <v>45494</v>
      </c>
      <c r="L69" s="156">
        <v>4576121.3600000003</v>
      </c>
      <c r="M69" s="150">
        <f>ROUND(L69/I69,2)</f>
        <v>0.1</v>
      </c>
      <c r="N69" s="148">
        <f t="shared" si="8"/>
        <v>0.1</v>
      </c>
      <c r="O69" s="108" t="s">
        <v>326</v>
      </c>
    </row>
    <row r="70" spans="1:15" s="5" customFormat="1" ht="52.5" customHeight="1" x14ac:dyDescent="0.25">
      <c r="A70" s="146"/>
      <c r="B70" s="104"/>
      <c r="C70" s="106"/>
      <c r="D70" s="106"/>
      <c r="E70" s="106"/>
      <c r="F70" s="106"/>
      <c r="G70" s="99"/>
      <c r="H70" s="103"/>
      <c r="I70" s="145"/>
      <c r="J70" s="153"/>
      <c r="K70" s="155"/>
      <c r="L70" s="157"/>
      <c r="M70" s="151"/>
      <c r="N70" s="149">
        <f t="shared" si="8"/>
        <v>0</v>
      </c>
      <c r="O70" s="147"/>
    </row>
    <row r="71" spans="1:15" s="5" customFormat="1" ht="123" customHeight="1" x14ac:dyDescent="0.25">
      <c r="A71" s="83" t="s">
        <v>259</v>
      </c>
      <c r="B71" s="71" t="s">
        <v>268</v>
      </c>
      <c r="C71" s="7" t="s">
        <v>347</v>
      </c>
      <c r="D71" s="23" t="s">
        <v>346</v>
      </c>
      <c r="E71" s="76" t="s">
        <v>345</v>
      </c>
      <c r="F71" s="76" t="s">
        <v>19</v>
      </c>
      <c r="G71" s="71" t="s">
        <v>233</v>
      </c>
      <c r="H71" s="72" t="s">
        <v>243</v>
      </c>
      <c r="I71" s="65" t="s">
        <v>325</v>
      </c>
      <c r="J71" s="9">
        <v>45154</v>
      </c>
      <c r="K71" s="9">
        <f>J71+365</f>
        <v>45519</v>
      </c>
      <c r="L71" s="66">
        <v>369900</v>
      </c>
      <c r="M71" s="150">
        <v>0</v>
      </c>
      <c r="N71" s="18">
        <f>M71</f>
        <v>0</v>
      </c>
      <c r="O71" s="76" t="s">
        <v>326</v>
      </c>
    </row>
    <row r="72" spans="1:15" s="5" customFormat="1" ht="57" customHeight="1" x14ac:dyDescent="0.25">
      <c r="A72" s="83" t="s">
        <v>260</v>
      </c>
      <c r="B72" s="71" t="s">
        <v>287</v>
      </c>
      <c r="C72" s="7" t="s">
        <v>342</v>
      </c>
      <c r="D72" s="23" t="s">
        <v>344</v>
      </c>
      <c r="E72" s="76" t="s">
        <v>343</v>
      </c>
      <c r="F72" s="76" t="s">
        <v>19</v>
      </c>
      <c r="G72" s="71" t="s">
        <v>234</v>
      </c>
      <c r="H72" s="72" t="s">
        <v>244</v>
      </c>
      <c r="I72" s="66">
        <v>20500000</v>
      </c>
      <c r="J72" s="9">
        <v>45159</v>
      </c>
      <c r="K72" s="9">
        <f>J72+365</f>
        <v>45524</v>
      </c>
      <c r="L72" s="89" t="s">
        <v>337</v>
      </c>
      <c r="M72" s="151"/>
      <c r="N72" s="18" t="s">
        <v>337</v>
      </c>
      <c r="O72" s="76" t="s">
        <v>324</v>
      </c>
    </row>
    <row r="73" spans="1:15" s="5" customFormat="1" ht="28.5" customHeight="1" x14ac:dyDescent="0.25">
      <c r="A73" s="142" t="s">
        <v>155</v>
      </c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</row>
    <row r="74" spans="1:15" s="5" customFormat="1" ht="30" x14ac:dyDescent="0.25">
      <c r="A74" s="46" t="s">
        <v>70</v>
      </c>
      <c r="B74" s="25" t="s">
        <v>56</v>
      </c>
      <c r="C74" s="26" t="s">
        <v>35</v>
      </c>
      <c r="D74" s="27" t="s">
        <v>87</v>
      </c>
      <c r="E74" s="84" t="s">
        <v>69</v>
      </c>
      <c r="F74" s="84" t="s">
        <v>19</v>
      </c>
      <c r="G74" s="25" t="s">
        <v>55</v>
      </c>
      <c r="H74" s="46" t="s">
        <v>54</v>
      </c>
      <c r="I74" s="60">
        <f>(10131500)*4+1646946.4</f>
        <v>42172946.399999999</v>
      </c>
      <c r="J74" s="87">
        <v>43417</v>
      </c>
      <c r="K74" s="87">
        <v>44877</v>
      </c>
      <c r="L74" s="61">
        <f>20439420.96+12599947.27+733646.17</f>
        <v>33773014.399999999</v>
      </c>
      <c r="M74" s="85">
        <f>ROUND(L74/I74,4)</f>
        <v>0.80079999999999996</v>
      </c>
      <c r="N74" s="28">
        <f>M74</f>
        <v>0.80079999999999996</v>
      </c>
      <c r="O74" s="29" t="s">
        <v>90</v>
      </c>
    </row>
    <row r="75" spans="1:15" s="5" customFormat="1" ht="21.75" customHeight="1" x14ac:dyDescent="0.25">
      <c r="A75" s="47" t="s">
        <v>71</v>
      </c>
      <c r="B75" s="31" t="s">
        <v>38</v>
      </c>
      <c r="C75" s="32" t="s">
        <v>39</v>
      </c>
      <c r="D75" s="33" t="s">
        <v>40</v>
      </c>
      <c r="E75" s="30" t="s">
        <v>67</v>
      </c>
      <c r="F75" s="30" t="s">
        <v>19</v>
      </c>
      <c r="G75" s="31" t="s">
        <v>41</v>
      </c>
      <c r="H75" s="47" t="s">
        <v>42</v>
      </c>
      <c r="I75" s="81">
        <v>29729640.719999999</v>
      </c>
      <c r="J75" s="34">
        <v>44347</v>
      </c>
      <c r="K75" s="34">
        <v>44526</v>
      </c>
      <c r="L75" s="54">
        <v>29699848.379999999</v>
      </c>
      <c r="M75" s="35">
        <f>ROUND(L75/I75,4)</f>
        <v>0.999</v>
      </c>
      <c r="N75" s="35">
        <f>M75</f>
        <v>0.999</v>
      </c>
      <c r="O75" s="30" t="s">
        <v>148</v>
      </c>
    </row>
    <row r="76" spans="1:15" s="5" customFormat="1" x14ac:dyDescent="0.25">
      <c r="A76" s="44"/>
      <c r="B76" s="24"/>
      <c r="C76" s="7"/>
      <c r="D76" s="8"/>
      <c r="E76" s="21"/>
      <c r="F76" s="24"/>
      <c r="G76" s="13"/>
      <c r="H76" s="44"/>
      <c r="I76" s="70"/>
      <c r="J76" s="9"/>
      <c r="K76" s="9"/>
      <c r="L76" s="69"/>
      <c r="M76" s="17"/>
      <c r="N76" s="24"/>
      <c r="O76" s="24"/>
    </row>
    <row r="77" spans="1:15" s="5" customFormat="1" x14ac:dyDescent="0.25">
      <c r="A77" s="44"/>
      <c r="B77" s="24"/>
      <c r="C77" s="7"/>
      <c r="D77" s="8"/>
      <c r="E77" s="24"/>
      <c r="F77" s="24"/>
      <c r="G77" s="13"/>
      <c r="H77" s="44"/>
      <c r="I77" s="70"/>
      <c r="J77" s="9"/>
      <c r="K77" s="9"/>
      <c r="L77" s="69"/>
      <c r="M77" s="17"/>
      <c r="N77" s="24"/>
      <c r="O77" s="24"/>
    </row>
    <row r="78" spans="1:15" s="5" customFormat="1" x14ac:dyDescent="0.25">
      <c r="A78" s="49"/>
      <c r="B78" s="3"/>
      <c r="C78" s="36" t="s">
        <v>154</v>
      </c>
      <c r="D78" s="4"/>
      <c r="E78" s="3"/>
      <c r="F78" s="3"/>
      <c r="G78" s="11"/>
      <c r="H78" s="43"/>
      <c r="J78" s="3"/>
      <c r="L78" s="3"/>
      <c r="O78" s="3"/>
    </row>
    <row r="79" spans="1:15" s="5" customFormat="1" x14ac:dyDescent="0.25">
      <c r="A79" s="49"/>
      <c r="B79" s="3"/>
      <c r="C79" s="3"/>
      <c r="D79" s="4"/>
      <c r="E79" s="3"/>
      <c r="F79" s="3"/>
      <c r="G79" s="11"/>
      <c r="H79" s="43"/>
      <c r="J79" s="3"/>
      <c r="L79" s="3"/>
      <c r="O79" s="3"/>
    </row>
    <row r="80" spans="1:15" s="5" customFormat="1" x14ac:dyDescent="0.25">
      <c r="A80" s="49"/>
      <c r="B80" s="3"/>
      <c r="C80" s="3"/>
      <c r="D80" s="4"/>
      <c r="E80" s="3"/>
      <c r="F80" s="3"/>
      <c r="G80" s="11"/>
      <c r="H80" s="43"/>
      <c r="J80" s="3"/>
      <c r="L80" s="3"/>
      <c r="O80" s="3"/>
    </row>
    <row r="81" spans="1:15" s="5" customFormat="1" x14ac:dyDescent="0.25">
      <c r="A81" s="49"/>
      <c r="B81" s="3"/>
      <c r="C81" s="3"/>
      <c r="D81" s="4"/>
      <c r="E81" s="3"/>
      <c r="F81" s="3"/>
      <c r="G81" s="11"/>
      <c r="H81" s="43"/>
      <c r="J81" s="3"/>
      <c r="L81" s="3"/>
      <c r="O81" s="3"/>
    </row>
    <row r="82" spans="1:15" s="5" customFormat="1" x14ac:dyDescent="0.25">
      <c r="A82" s="49"/>
      <c r="B82" s="3"/>
      <c r="C82" s="3"/>
      <c r="D82" s="4"/>
      <c r="E82" s="3"/>
      <c r="F82" s="3"/>
      <c r="G82" s="11"/>
      <c r="H82" s="43"/>
      <c r="J82" s="3"/>
      <c r="L82" s="3"/>
      <c r="O82" s="3"/>
    </row>
    <row r="83" spans="1:15" s="5" customFormat="1" x14ac:dyDescent="0.25">
      <c r="A83" s="49"/>
      <c r="B83" s="3"/>
      <c r="C83" s="3"/>
      <c r="D83" s="4"/>
      <c r="E83" s="3"/>
      <c r="F83" s="3"/>
      <c r="G83" s="11"/>
      <c r="H83" s="43"/>
      <c r="J83" s="3"/>
      <c r="L83" s="3"/>
      <c r="O83" s="3"/>
    </row>
    <row r="84" spans="1:15" s="5" customFormat="1" x14ac:dyDescent="0.25">
      <c r="A84" s="49"/>
      <c r="B84" s="3"/>
      <c r="C84" s="3"/>
      <c r="D84" s="4"/>
      <c r="E84" s="3"/>
      <c r="F84" s="3"/>
      <c r="G84" s="11"/>
      <c r="H84" s="43"/>
      <c r="J84" s="6"/>
      <c r="L84" s="3"/>
      <c r="O84" s="3"/>
    </row>
    <row r="85" spans="1:15" s="5" customFormat="1" x14ac:dyDescent="0.25">
      <c r="A85" s="49"/>
      <c r="B85" s="3"/>
      <c r="C85" s="3"/>
      <c r="D85" s="4"/>
      <c r="E85" s="3"/>
      <c r="F85" s="3"/>
      <c r="G85" s="11"/>
      <c r="H85" s="43"/>
      <c r="J85" s="3"/>
      <c r="L85" s="3"/>
      <c r="O85" s="3"/>
    </row>
    <row r="86" spans="1:15" s="5" customFormat="1" x14ac:dyDescent="0.25">
      <c r="A86" s="49"/>
      <c r="B86" s="3"/>
      <c r="C86" s="3"/>
      <c r="D86" s="4"/>
      <c r="E86" s="3"/>
      <c r="F86" s="3"/>
      <c r="G86" s="11"/>
      <c r="H86" s="43"/>
      <c r="J86" s="3"/>
      <c r="L86" s="3"/>
      <c r="O86" s="3"/>
    </row>
    <row r="87" spans="1:15" s="5" customFormat="1" x14ac:dyDescent="0.25">
      <c r="A87" s="49"/>
      <c r="B87" s="3"/>
      <c r="C87" s="3"/>
      <c r="D87" s="4"/>
      <c r="E87" s="3"/>
      <c r="F87" s="3"/>
      <c r="G87" s="11"/>
      <c r="H87" s="43"/>
      <c r="J87" s="3"/>
      <c r="L87" s="3"/>
      <c r="O87" s="3"/>
    </row>
    <row r="88" spans="1:15" s="5" customFormat="1" x14ac:dyDescent="0.25">
      <c r="A88" s="49"/>
      <c r="B88" s="3"/>
      <c r="C88" s="3"/>
      <c r="D88" s="4"/>
      <c r="E88" s="3"/>
      <c r="F88" s="3"/>
      <c r="G88" s="11"/>
      <c r="H88" s="43"/>
      <c r="J88" s="3"/>
      <c r="L88" s="3"/>
      <c r="O88" s="3"/>
    </row>
    <row r="89" spans="1:15" s="5" customFormat="1" x14ac:dyDescent="0.25">
      <c r="A89" s="49"/>
      <c r="B89" s="3"/>
      <c r="C89" s="3"/>
      <c r="D89" s="4"/>
      <c r="E89" s="3"/>
      <c r="F89" s="3"/>
      <c r="G89" s="11"/>
      <c r="H89" s="43"/>
      <c r="J89" s="3"/>
      <c r="L89" s="3"/>
      <c r="O89" s="3"/>
    </row>
    <row r="90" spans="1:15" s="5" customFormat="1" x14ac:dyDescent="0.25">
      <c r="A90" s="49"/>
      <c r="B90" s="3"/>
      <c r="C90" s="3"/>
      <c r="D90" s="4"/>
      <c r="E90" s="3"/>
      <c r="F90" s="3"/>
      <c r="G90" s="11"/>
      <c r="H90" s="43"/>
      <c r="J90" s="3"/>
      <c r="L90" s="3"/>
      <c r="O90" s="3"/>
    </row>
    <row r="91" spans="1:15" s="5" customFormat="1" x14ac:dyDescent="0.25">
      <c r="A91" s="49"/>
      <c r="B91" s="3"/>
      <c r="C91" s="3"/>
      <c r="D91" s="4"/>
      <c r="E91" s="3"/>
      <c r="F91" s="3"/>
      <c r="G91" s="11"/>
      <c r="H91" s="43"/>
      <c r="J91" s="3"/>
      <c r="L91" s="3"/>
      <c r="O91" s="3"/>
    </row>
    <row r="92" spans="1:15" s="5" customFormat="1" x14ac:dyDescent="0.25">
      <c r="A92" s="49"/>
      <c r="B92" s="3"/>
      <c r="C92" s="3"/>
      <c r="D92" s="4"/>
      <c r="E92" s="3"/>
      <c r="F92" s="3"/>
      <c r="G92" s="11"/>
      <c r="H92" s="43"/>
      <c r="J92" s="3"/>
      <c r="L92" s="3"/>
      <c r="O92" s="3"/>
    </row>
    <row r="93" spans="1:15" s="5" customFormat="1" x14ac:dyDescent="0.25">
      <c r="A93" s="49"/>
      <c r="B93" s="3"/>
      <c r="C93" s="3"/>
      <c r="D93" s="4"/>
      <c r="E93" s="3"/>
      <c r="F93" s="3"/>
      <c r="G93" s="11"/>
      <c r="H93" s="43"/>
      <c r="J93" s="3"/>
      <c r="L93" s="3"/>
      <c r="O93" s="3"/>
    </row>
    <row r="94" spans="1:15" s="5" customFormat="1" x14ac:dyDescent="0.25">
      <c r="A94" s="49"/>
      <c r="B94" s="3"/>
      <c r="C94" s="3"/>
      <c r="D94" s="4"/>
      <c r="E94" s="3"/>
      <c r="F94" s="3"/>
      <c r="G94" s="11"/>
      <c r="H94" s="43"/>
      <c r="J94" s="3"/>
      <c r="L94" s="3"/>
      <c r="O94" s="3"/>
    </row>
    <row r="95" spans="1:15" s="5" customFormat="1" x14ac:dyDescent="0.25">
      <c r="A95" s="49"/>
      <c r="B95" s="3"/>
      <c r="C95" s="3"/>
      <c r="D95" s="4"/>
      <c r="E95" s="3"/>
      <c r="F95" s="3"/>
      <c r="G95" s="11"/>
      <c r="H95" s="43"/>
      <c r="J95" s="3"/>
      <c r="L95" s="3"/>
      <c r="O95" s="3"/>
    </row>
    <row r="96" spans="1:15" s="5" customFormat="1" x14ac:dyDescent="0.25">
      <c r="A96" s="49"/>
      <c r="B96" s="3"/>
      <c r="C96" s="3"/>
      <c r="D96" s="4"/>
      <c r="E96" s="3"/>
      <c r="F96" s="3"/>
      <c r="G96" s="11"/>
      <c r="H96" s="43"/>
      <c r="J96" s="3"/>
      <c r="L96" s="3"/>
      <c r="O96" s="3"/>
    </row>
    <row r="97" spans="1:15" s="5" customFormat="1" x14ac:dyDescent="0.25">
      <c r="A97" s="49"/>
      <c r="B97" s="3"/>
      <c r="C97" s="3"/>
      <c r="D97" s="4"/>
      <c r="E97" s="3"/>
      <c r="F97" s="3"/>
      <c r="G97" s="11"/>
      <c r="H97" s="43"/>
      <c r="J97" s="3"/>
      <c r="L97" s="3"/>
      <c r="O97" s="3"/>
    </row>
    <row r="98" spans="1:15" s="5" customFormat="1" x14ac:dyDescent="0.25">
      <c r="A98" s="49"/>
      <c r="B98" s="3"/>
      <c r="C98" s="3"/>
      <c r="D98" s="4"/>
      <c r="E98" s="3"/>
      <c r="F98" s="3"/>
      <c r="G98" s="11"/>
      <c r="H98" s="43"/>
      <c r="J98" s="3"/>
      <c r="L98" s="3"/>
      <c r="O98" s="3"/>
    </row>
    <row r="99" spans="1:15" s="5" customFormat="1" x14ac:dyDescent="0.25">
      <c r="A99" s="49"/>
      <c r="B99" s="3"/>
      <c r="C99" s="3"/>
      <c r="D99" s="4"/>
      <c r="E99" s="3"/>
      <c r="F99" s="3"/>
      <c r="G99" s="11"/>
      <c r="H99" s="43"/>
      <c r="J99" s="3"/>
      <c r="L99" s="3"/>
      <c r="O99" s="3"/>
    </row>
    <row r="100" spans="1:15" s="5" customFormat="1" x14ac:dyDescent="0.25">
      <c r="A100" s="49"/>
      <c r="B100" s="3"/>
      <c r="C100" s="3"/>
      <c r="D100" s="4"/>
      <c r="E100" s="3"/>
      <c r="F100" s="3"/>
      <c r="G100" s="11"/>
      <c r="H100" s="43"/>
      <c r="J100" s="3"/>
      <c r="L100" s="3"/>
      <c r="O100" s="3"/>
    </row>
    <row r="101" spans="1:15" s="5" customFormat="1" x14ac:dyDescent="0.25">
      <c r="A101" s="49"/>
      <c r="B101" s="3"/>
      <c r="C101" s="3"/>
      <c r="D101" s="4"/>
      <c r="E101" s="3"/>
      <c r="F101" s="3"/>
      <c r="G101" s="11"/>
      <c r="H101" s="43"/>
      <c r="J101" s="3"/>
      <c r="L101" s="3"/>
      <c r="O101" s="3"/>
    </row>
    <row r="102" spans="1:15" s="5" customFormat="1" x14ac:dyDescent="0.25">
      <c r="A102" s="49"/>
      <c r="B102" s="3"/>
      <c r="C102" s="3"/>
      <c r="D102" s="4"/>
      <c r="E102" s="3"/>
      <c r="F102" s="3"/>
      <c r="G102" s="11"/>
      <c r="H102" s="43"/>
      <c r="J102" s="3"/>
      <c r="L102" s="3"/>
      <c r="O102" s="3"/>
    </row>
    <row r="103" spans="1:15" s="5" customFormat="1" x14ac:dyDescent="0.25">
      <c r="A103" s="49"/>
      <c r="B103" s="3"/>
      <c r="C103" s="3"/>
      <c r="D103" s="4"/>
      <c r="E103" s="3"/>
      <c r="F103" s="3"/>
      <c r="G103" s="11"/>
      <c r="H103" s="43"/>
      <c r="J103" s="3"/>
      <c r="L103" s="3"/>
      <c r="O103" s="3"/>
    </row>
    <row r="104" spans="1:15" s="5" customFormat="1" x14ac:dyDescent="0.25">
      <c r="A104" s="49"/>
      <c r="B104" s="3"/>
      <c r="C104" s="3"/>
      <c r="D104" s="4"/>
      <c r="E104" s="3"/>
      <c r="F104" s="3"/>
      <c r="G104" s="11"/>
      <c r="H104" s="43"/>
      <c r="J104" s="3"/>
      <c r="L104" s="3"/>
      <c r="O104" s="3"/>
    </row>
    <row r="105" spans="1:15" s="5" customFormat="1" x14ac:dyDescent="0.25">
      <c r="A105" s="49"/>
      <c r="B105" s="3"/>
      <c r="C105" s="3"/>
      <c r="D105" s="4"/>
      <c r="E105" s="3"/>
      <c r="F105" s="3"/>
      <c r="G105" s="11"/>
      <c r="H105" s="43"/>
      <c r="J105" s="3"/>
      <c r="L105" s="3"/>
      <c r="O105" s="3"/>
    </row>
    <row r="106" spans="1:15" s="5" customFormat="1" x14ac:dyDescent="0.25">
      <c r="A106" s="49"/>
      <c r="B106" s="3"/>
      <c r="C106" s="3"/>
      <c r="D106" s="4"/>
      <c r="E106" s="3"/>
      <c r="F106" s="3"/>
      <c r="G106" s="11"/>
      <c r="H106" s="43"/>
      <c r="J106" s="3"/>
      <c r="L106" s="3"/>
      <c r="O106" s="3"/>
    </row>
    <row r="107" spans="1:15" s="5" customFormat="1" x14ac:dyDescent="0.25">
      <c r="A107" s="49"/>
      <c r="B107" s="3"/>
      <c r="C107" s="3"/>
      <c r="D107" s="4"/>
      <c r="E107" s="3"/>
      <c r="F107" s="3"/>
      <c r="G107" s="11"/>
      <c r="H107" s="43"/>
      <c r="J107" s="3"/>
      <c r="L107" s="3"/>
      <c r="O107" s="3"/>
    </row>
    <row r="108" spans="1:15" s="5" customFormat="1" x14ac:dyDescent="0.25">
      <c r="A108" s="49"/>
      <c r="B108" s="3"/>
      <c r="C108" s="3"/>
      <c r="D108" s="4"/>
      <c r="E108" s="3"/>
      <c r="F108" s="3"/>
      <c r="G108" s="11"/>
      <c r="H108" s="43"/>
      <c r="J108" s="3"/>
      <c r="L108" s="3"/>
      <c r="O108" s="3"/>
    </row>
    <row r="109" spans="1:15" s="5" customFormat="1" x14ac:dyDescent="0.25">
      <c r="A109" s="49"/>
      <c r="B109" s="3"/>
      <c r="C109" s="3"/>
      <c r="D109" s="4"/>
      <c r="E109" s="3"/>
      <c r="F109" s="3"/>
      <c r="G109" s="11"/>
      <c r="H109" s="43"/>
      <c r="J109" s="3"/>
      <c r="L109" s="3"/>
      <c r="O109" s="3"/>
    </row>
    <row r="110" spans="1:15" s="5" customFormat="1" x14ac:dyDescent="0.25">
      <c r="A110" s="49"/>
      <c r="B110" s="3"/>
      <c r="C110" s="3"/>
      <c r="D110" s="4"/>
      <c r="E110" s="3"/>
      <c r="F110" s="3"/>
      <c r="G110" s="11"/>
      <c r="H110" s="43"/>
      <c r="J110" s="3"/>
      <c r="L110" s="3"/>
      <c r="O110" s="3"/>
    </row>
    <row r="111" spans="1:15" s="5" customFormat="1" x14ac:dyDescent="0.25">
      <c r="A111" s="49"/>
      <c r="B111" s="3"/>
      <c r="C111" s="3"/>
      <c r="D111" s="4"/>
      <c r="E111" s="3"/>
      <c r="F111" s="3"/>
      <c r="G111" s="11"/>
      <c r="H111" s="43"/>
      <c r="J111" s="3"/>
      <c r="L111" s="3"/>
      <c r="O111" s="3"/>
    </row>
    <row r="112" spans="1:15" s="5" customFormat="1" x14ac:dyDescent="0.25">
      <c r="A112" s="49"/>
      <c r="B112" s="3"/>
      <c r="C112" s="3"/>
      <c r="D112" s="4"/>
      <c r="E112" s="3"/>
      <c r="F112" s="3"/>
      <c r="G112" s="11"/>
      <c r="H112" s="43"/>
      <c r="J112" s="3"/>
      <c r="L112" s="3"/>
      <c r="O112" s="3"/>
    </row>
    <row r="113" spans="1:15" s="5" customFormat="1" x14ac:dyDescent="0.25">
      <c r="A113" s="49"/>
      <c r="B113" s="3"/>
      <c r="C113" s="3"/>
      <c r="D113" s="4"/>
      <c r="E113" s="3"/>
      <c r="F113" s="3"/>
      <c r="G113" s="11"/>
      <c r="H113" s="43"/>
      <c r="J113" s="3"/>
      <c r="L113" s="3"/>
      <c r="O113" s="3"/>
    </row>
    <row r="114" spans="1:15" s="5" customFormat="1" x14ac:dyDescent="0.25">
      <c r="A114" s="49"/>
      <c r="B114" s="3"/>
      <c r="C114" s="3"/>
      <c r="D114" s="4"/>
      <c r="E114" s="3"/>
      <c r="F114" s="3"/>
      <c r="G114" s="11"/>
      <c r="H114" s="43"/>
      <c r="J114" s="3"/>
      <c r="L114" s="3"/>
      <c r="O114" s="3"/>
    </row>
    <row r="115" spans="1:15" s="5" customFormat="1" x14ac:dyDescent="0.25">
      <c r="A115" s="49"/>
      <c r="B115" s="3"/>
      <c r="C115" s="3"/>
      <c r="D115" s="4"/>
      <c r="E115" s="3"/>
      <c r="F115" s="3"/>
      <c r="G115" s="11"/>
      <c r="H115" s="43"/>
      <c r="J115" s="3"/>
      <c r="L115" s="3"/>
      <c r="O115" s="3"/>
    </row>
    <row r="116" spans="1:15" s="5" customFormat="1" x14ac:dyDescent="0.25">
      <c r="A116" s="49"/>
      <c r="B116" s="3"/>
      <c r="C116" s="3"/>
      <c r="D116" s="4"/>
      <c r="E116" s="3"/>
      <c r="F116" s="3"/>
      <c r="G116" s="11"/>
      <c r="H116" s="43"/>
      <c r="J116" s="3"/>
      <c r="L116" s="3"/>
      <c r="O116" s="3"/>
    </row>
    <row r="117" spans="1:15" s="5" customFormat="1" x14ac:dyDescent="0.25">
      <c r="A117" s="49"/>
      <c r="B117" s="3"/>
      <c r="C117" s="3"/>
      <c r="D117" s="4"/>
      <c r="E117" s="3"/>
      <c r="F117" s="3"/>
      <c r="G117" s="11"/>
      <c r="H117" s="43"/>
      <c r="J117" s="3"/>
      <c r="L117" s="3"/>
      <c r="O117" s="3"/>
    </row>
    <row r="118" spans="1:15" s="5" customFormat="1" x14ac:dyDescent="0.25">
      <c r="A118" s="49"/>
      <c r="B118" s="3"/>
      <c r="C118" s="3"/>
      <c r="D118" s="4"/>
      <c r="E118" s="3"/>
      <c r="F118" s="3"/>
      <c r="G118" s="11"/>
      <c r="H118" s="43"/>
      <c r="J118" s="3"/>
      <c r="L118" s="3"/>
      <c r="O118" s="3"/>
    </row>
  </sheetData>
  <mergeCells count="68">
    <mergeCell ref="A73:O73"/>
    <mergeCell ref="I69:I70"/>
    <mergeCell ref="A69:A70"/>
    <mergeCell ref="O69:O70"/>
    <mergeCell ref="N69:N70"/>
    <mergeCell ref="M69:M70"/>
    <mergeCell ref="J69:J70"/>
    <mergeCell ref="K69:K70"/>
    <mergeCell ref="L69:L70"/>
    <mergeCell ref="M71:M72"/>
    <mergeCell ref="H25:H26"/>
    <mergeCell ref="D25:D26"/>
    <mergeCell ref="E25:E26"/>
    <mergeCell ref="F25:F26"/>
    <mergeCell ref="H21:H24"/>
    <mergeCell ref="G21:G24"/>
    <mergeCell ref="F21:F24"/>
    <mergeCell ref="D21:D24"/>
    <mergeCell ref="E21:E24"/>
    <mergeCell ref="A2:O2"/>
    <mergeCell ref="A3:O3"/>
    <mergeCell ref="A4:O4"/>
    <mergeCell ref="F6:F7"/>
    <mergeCell ref="G6:G7"/>
    <mergeCell ref="H6:H7"/>
    <mergeCell ref="I6:I7"/>
    <mergeCell ref="J6:O6"/>
    <mergeCell ref="C6:C7"/>
    <mergeCell ref="A6:A7"/>
    <mergeCell ref="B6:B7"/>
    <mergeCell ref="D6:D7"/>
    <mergeCell ref="E6:E7"/>
    <mergeCell ref="F29:F32"/>
    <mergeCell ref="H29:H32"/>
    <mergeCell ref="D29:D32"/>
    <mergeCell ref="E29:E32"/>
    <mergeCell ref="A5:O5"/>
    <mergeCell ref="G17:G19"/>
    <mergeCell ref="F17:F19"/>
    <mergeCell ref="H17:H19"/>
    <mergeCell ref="D17:D19"/>
    <mergeCell ref="E17:E19"/>
    <mergeCell ref="G27:G28"/>
    <mergeCell ref="E27:E28"/>
    <mergeCell ref="F27:F28"/>
    <mergeCell ref="D27:D28"/>
    <mergeCell ref="H27:H28"/>
    <mergeCell ref="G25:G26"/>
    <mergeCell ref="J37:J38"/>
    <mergeCell ref="K37:K38"/>
    <mergeCell ref="H33:H35"/>
    <mergeCell ref="H37:H38"/>
    <mergeCell ref="G29:G32"/>
    <mergeCell ref="G48:G49"/>
    <mergeCell ref="H48:H49"/>
    <mergeCell ref="F48:F49"/>
    <mergeCell ref="F33:F35"/>
    <mergeCell ref="G33:G35"/>
    <mergeCell ref="G37:G38"/>
    <mergeCell ref="G58:G66"/>
    <mergeCell ref="G69:G70"/>
    <mergeCell ref="H58:H66"/>
    <mergeCell ref="H69:H70"/>
    <mergeCell ref="B69:B70"/>
    <mergeCell ref="C69:C70"/>
    <mergeCell ref="D69:D70"/>
    <mergeCell ref="E69:E70"/>
    <mergeCell ref="F69:F70"/>
  </mergeCells>
  <conditionalFormatting sqref="K33:K35">
    <cfRule type="containsText" dxfId="2" priority="1" operator="containsText" text="EM ANDAMENTO">
      <formula>NOT(ISERROR(SEARCH("EM ANDAMENTO",K33)))</formula>
    </cfRule>
    <cfRule type="containsText" dxfId="1" priority="2" operator="containsText" text="CONCLUÍDO">
      <formula>NOT(ISERROR(SEARCH("CONCLUÍDO",K33)))</formula>
    </cfRule>
    <cfRule type="containsText" dxfId="0" priority="3" operator="containsText" text="VENCENDO">
      <formula>NOT(ISERROR(SEARCH("VENCENDO",K33)))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verticalDpi="0" r:id="rId1"/>
  <rowBreaks count="1" manualBreakCount="1">
    <brk id="70" max="14" man="1"/>
  </rowBreaks>
  <colBreaks count="1" manualBreakCount="1">
    <brk id="11" max="7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Medeiros</dc:creator>
  <cp:lastModifiedBy>Irene Oliveira Barbosa</cp:lastModifiedBy>
  <cp:lastPrinted>2024-01-08T12:37:03Z</cp:lastPrinted>
  <dcterms:created xsi:type="dcterms:W3CDTF">2021-08-13T19:01:37Z</dcterms:created>
  <dcterms:modified xsi:type="dcterms:W3CDTF">2024-01-22T15:42:45Z</dcterms:modified>
</cp:coreProperties>
</file>